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RELATÓRIO DE PEDIDOS EMPENHADOS\Finalizado\CONSUMO\GRUPOS RAFAEL\30.09 - MEDICAMENTO HUMANO  ok\"/>
    </mc:Choice>
  </mc:AlternateContent>
  <bookViews>
    <workbookView xWindow="0" yWindow="0" windowWidth="24000" windowHeight="9735" tabRatio="136" firstSheet="5" activeTab="5"/>
  </bookViews>
  <sheets>
    <sheet name="controle saldo" sheetId="3" state="hidden" r:id="rId1"/>
    <sheet name="c.c" sheetId="2" state="hidden" r:id="rId2"/>
    <sheet name="relatório 2017" sheetId="1" state="hidden" r:id="rId3"/>
    <sheet name="MENU" sheetId="5" r:id="rId4"/>
    <sheet name="100.070" sheetId="4" r:id="rId5"/>
    <sheet name="280.010" sheetId="6" r:id="rId6"/>
  </sheets>
  <definedNames>
    <definedName name="_xlnm._FilterDatabase" localSheetId="2" hidden="1">'relatório 2017'!$A$1:$R$396</definedName>
  </definedNames>
  <calcPr calcId="152511"/>
  <pivotCaches>
    <pivotCache cacheId="8" r:id="rId7"/>
    <pivotCache cacheId="15" r:id="rId8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4" i="1" l="1"/>
  <c r="G124" i="1"/>
  <c r="I124" i="1"/>
  <c r="M124" i="1" s="1"/>
  <c r="E125" i="1"/>
  <c r="G125" i="1"/>
  <c r="I125" i="1"/>
  <c r="M125" i="1" s="1"/>
  <c r="E126" i="1"/>
  <c r="G126" i="1"/>
  <c r="I126" i="1"/>
  <c r="M126" i="1" s="1"/>
  <c r="E127" i="1"/>
  <c r="G127" i="1"/>
  <c r="I127" i="1"/>
  <c r="M127" i="1" s="1"/>
  <c r="E128" i="1"/>
  <c r="G128" i="1"/>
  <c r="I128" i="1"/>
  <c r="M128" i="1" s="1"/>
  <c r="E129" i="1"/>
  <c r="G129" i="1"/>
  <c r="I129" i="1"/>
  <c r="M129" i="1" s="1"/>
  <c r="E130" i="1"/>
  <c r="G130" i="1"/>
  <c r="I130" i="1"/>
  <c r="M130" i="1" s="1"/>
  <c r="E131" i="1"/>
  <c r="G131" i="1"/>
  <c r="I131" i="1"/>
  <c r="M131" i="1" s="1"/>
  <c r="E132" i="1"/>
  <c r="G132" i="1"/>
  <c r="I132" i="1"/>
  <c r="M132" i="1" s="1"/>
  <c r="E133" i="1"/>
  <c r="G133" i="1"/>
  <c r="I133" i="1"/>
  <c r="M133" i="1" s="1"/>
  <c r="E134" i="1"/>
  <c r="G134" i="1"/>
  <c r="I134" i="1"/>
  <c r="M134" i="1" s="1"/>
  <c r="E135" i="1"/>
  <c r="G135" i="1"/>
  <c r="I135" i="1"/>
  <c r="M135" i="1" s="1"/>
  <c r="E136" i="1"/>
  <c r="G136" i="1"/>
  <c r="I136" i="1"/>
  <c r="M136" i="1" s="1"/>
  <c r="E137" i="1"/>
  <c r="G137" i="1"/>
  <c r="I137" i="1"/>
  <c r="M137" i="1" s="1"/>
  <c r="E138" i="1"/>
  <c r="G138" i="1"/>
  <c r="I138" i="1"/>
  <c r="M138" i="1" s="1"/>
  <c r="E139" i="1"/>
  <c r="G139" i="1"/>
  <c r="I139" i="1"/>
  <c r="M139" i="1" s="1"/>
  <c r="E140" i="1"/>
  <c r="G140" i="1"/>
  <c r="I140" i="1"/>
  <c r="M140" i="1" s="1"/>
  <c r="E141" i="1"/>
  <c r="G141" i="1"/>
  <c r="I141" i="1"/>
  <c r="M141" i="1" s="1"/>
  <c r="E142" i="1"/>
  <c r="G142" i="1"/>
  <c r="I142" i="1"/>
  <c r="M142" i="1" s="1"/>
  <c r="E143" i="1"/>
  <c r="G143" i="1"/>
  <c r="I143" i="1"/>
  <c r="M143" i="1" s="1"/>
  <c r="E144" i="1"/>
  <c r="G144" i="1"/>
  <c r="I144" i="1"/>
  <c r="M144" i="1" s="1"/>
  <c r="E145" i="1"/>
  <c r="G145" i="1"/>
  <c r="I145" i="1"/>
  <c r="M145" i="1" s="1"/>
  <c r="E146" i="1"/>
  <c r="G146" i="1"/>
  <c r="I146" i="1"/>
  <c r="M146" i="1" s="1"/>
  <c r="E147" i="1"/>
  <c r="G147" i="1"/>
  <c r="I147" i="1"/>
  <c r="M147" i="1" s="1"/>
  <c r="E148" i="1"/>
  <c r="G148" i="1"/>
  <c r="I148" i="1"/>
  <c r="M148" i="1" s="1"/>
  <c r="E149" i="1"/>
  <c r="G149" i="1"/>
  <c r="I149" i="1"/>
  <c r="M149" i="1" s="1"/>
  <c r="E150" i="1"/>
  <c r="G150" i="1"/>
  <c r="I150" i="1"/>
  <c r="M150" i="1" s="1"/>
  <c r="E151" i="1"/>
  <c r="G151" i="1"/>
  <c r="I151" i="1"/>
  <c r="M151" i="1" s="1"/>
  <c r="E152" i="1"/>
  <c r="G152" i="1"/>
  <c r="I152" i="1"/>
  <c r="M152" i="1" s="1"/>
  <c r="E153" i="1"/>
  <c r="G153" i="1"/>
  <c r="I153" i="1"/>
  <c r="M153" i="1" s="1"/>
  <c r="E154" i="1"/>
  <c r="G154" i="1"/>
  <c r="I154" i="1"/>
  <c r="M154" i="1" s="1"/>
  <c r="E155" i="1"/>
  <c r="G155" i="1"/>
  <c r="I155" i="1"/>
  <c r="M155" i="1" s="1"/>
  <c r="E156" i="1"/>
  <c r="G156" i="1"/>
  <c r="I156" i="1"/>
  <c r="M156" i="1" s="1"/>
  <c r="E157" i="1"/>
  <c r="G157" i="1"/>
  <c r="I157" i="1"/>
  <c r="M157" i="1" s="1"/>
  <c r="E158" i="1"/>
  <c r="G158" i="1"/>
  <c r="I158" i="1"/>
  <c r="M158" i="1" s="1"/>
  <c r="E159" i="1"/>
  <c r="G159" i="1"/>
  <c r="I159" i="1"/>
  <c r="M159" i="1" s="1"/>
  <c r="E160" i="1"/>
  <c r="G160" i="1"/>
  <c r="I160" i="1"/>
  <c r="M160" i="1" s="1"/>
  <c r="E161" i="1"/>
  <c r="G161" i="1"/>
  <c r="I161" i="1"/>
  <c r="M161" i="1" s="1"/>
  <c r="E162" i="1"/>
  <c r="G162" i="1"/>
  <c r="I162" i="1"/>
  <c r="M162" i="1" s="1"/>
  <c r="E163" i="1"/>
  <c r="G163" i="1"/>
  <c r="I163" i="1"/>
  <c r="M163" i="1" s="1"/>
  <c r="E164" i="1"/>
  <c r="G164" i="1"/>
  <c r="I164" i="1"/>
  <c r="M164" i="1" s="1"/>
  <c r="E165" i="1"/>
  <c r="G165" i="1"/>
  <c r="I165" i="1"/>
  <c r="M165" i="1" s="1"/>
  <c r="E166" i="1"/>
  <c r="G166" i="1"/>
  <c r="I166" i="1"/>
  <c r="M166" i="1" s="1"/>
  <c r="L102" i="1" l="1"/>
  <c r="L90" i="1"/>
  <c r="L89" i="1"/>
  <c r="L88" i="1"/>
  <c r="L115" i="1"/>
  <c r="L107" i="1"/>
  <c r="L105" i="1"/>
  <c r="L116" i="1"/>
  <c r="L112" i="1"/>
  <c r="L104" i="1"/>
  <c r="L101" i="1"/>
  <c r="L97" i="1"/>
  <c r="L93" i="1"/>
  <c r="L78" i="1"/>
  <c r="I78" i="1"/>
  <c r="I79" i="1"/>
  <c r="M79" i="1" s="1"/>
  <c r="I80" i="1"/>
  <c r="M80" i="1" s="1"/>
  <c r="I81" i="1"/>
  <c r="M81" i="1" s="1"/>
  <c r="I82" i="1"/>
  <c r="M82" i="1" s="1"/>
  <c r="I83" i="1"/>
  <c r="M83" i="1" s="1"/>
  <c r="I84" i="1"/>
  <c r="M84" i="1" s="1"/>
  <c r="I85" i="1"/>
  <c r="M85" i="1" s="1"/>
  <c r="I86" i="1"/>
  <c r="M86" i="1" s="1"/>
  <c r="I87" i="1"/>
  <c r="M87" i="1" s="1"/>
  <c r="I88" i="1"/>
  <c r="I89" i="1"/>
  <c r="I90" i="1"/>
  <c r="I91" i="1"/>
  <c r="M91" i="1" s="1"/>
  <c r="I92" i="1"/>
  <c r="M92" i="1" s="1"/>
  <c r="I93" i="1"/>
  <c r="I94" i="1"/>
  <c r="M94" i="1" s="1"/>
  <c r="I95" i="1"/>
  <c r="M95" i="1" s="1"/>
  <c r="I96" i="1"/>
  <c r="M96" i="1" s="1"/>
  <c r="I97" i="1"/>
  <c r="I98" i="1"/>
  <c r="M98" i="1" s="1"/>
  <c r="I99" i="1"/>
  <c r="M99" i="1" s="1"/>
  <c r="I100" i="1"/>
  <c r="M100" i="1" s="1"/>
  <c r="I101" i="1"/>
  <c r="I102" i="1"/>
  <c r="I103" i="1"/>
  <c r="M103" i="1" s="1"/>
  <c r="I104" i="1"/>
  <c r="I105" i="1"/>
  <c r="I106" i="1"/>
  <c r="M106" i="1" s="1"/>
  <c r="I107" i="1"/>
  <c r="I108" i="1"/>
  <c r="M108" i="1" s="1"/>
  <c r="I109" i="1"/>
  <c r="M109" i="1" s="1"/>
  <c r="I110" i="1"/>
  <c r="M110" i="1" s="1"/>
  <c r="I111" i="1"/>
  <c r="M111" i="1" s="1"/>
  <c r="I112" i="1"/>
  <c r="M112" i="1" s="1"/>
  <c r="I113" i="1"/>
  <c r="M113" i="1" s="1"/>
  <c r="I114" i="1"/>
  <c r="M114" i="1" s="1"/>
  <c r="I115" i="1"/>
  <c r="I116" i="1"/>
  <c r="I117" i="1"/>
  <c r="M117" i="1" s="1"/>
  <c r="I118" i="1"/>
  <c r="M118" i="1" s="1"/>
  <c r="I119" i="1"/>
  <c r="M119" i="1" s="1"/>
  <c r="I120" i="1"/>
  <c r="M120" i="1" s="1"/>
  <c r="I121" i="1"/>
  <c r="M121" i="1" s="1"/>
  <c r="I122" i="1"/>
  <c r="M122" i="1" s="1"/>
  <c r="I123" i="1"/>
  <c r="M123" i="1" s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M90" i="1" l="1"/>
  <c r="M97" i="1"/>
  <c r="M116" i="1"/>
  <c r="M88" i="1"/>
  <c r="M102" i="1"/>
  <c r="M89" i="1"/>
  <c r="M115" i="1"/>
  <c r="M107" i="1"/>
  <c r="M105" i="1"/>
  <c r="M101" i="1"/>
  <c r="M104" i="1"/>
  <c r="M93" i="1"/>
  <c r="M78" i="1"/>
  <c r="L59" i="1" l="1"/>
  <c r="L43" i="1"/>
  <c r="L63" i="1"/>
  <c r="L54" i="1"/>
  <c r="L51" i="1"/>
  <c r="L48" i="1"/>
  <c r="L75" i="1"/>
  <c r="L72" i="1"/>
  <c r="L71" i="1"/>
  <c r="L67" i="1"/>
  <c r="L62" i="1"/>
  <c r="L60" i="1"/>
  <c r="L53" i="1"/>
  <c r="L77" i="1"/>
  <c r="L57" i="1"/>
  <c r="L56" i="1"/>
  <c r="L49" i="1"/>
  <c r="L42" i="1"/>
  <c r="L41" i="1"/>
  <c r="L39" i="1"/>
  <c r="L37" i="1"/>
  <c r="L35" i="1"/>
  <c r="L76" i="1"/>
  <c r="L74" i="1"/>
  <c r="L73" i="1"/>
  <c r="L70" i="1"/>
  <c r="L69" i="1"/>
  <c r="L68" i="1"/>
  <c r="L65" i="1"/>
  <c r="L61" i="1"/>
  <c r="L52" i="1"/>
  <c r="L50" i="1"/>
  <c r="L46" i="1"/>
  <c r="L45" i="1"/>
  <c r="L44" i="1"/>
  <c r="L38" i="1"/>
  <c r="I71" i="1"/>
  <c r="I72" i="1"/>
  <c r="I73" i="1"/>
  <c r="I74" i="1"/>
  <c r="M74" i="1" s="1"/>
  <c r="I75" i="1"/>
  <c r="I76" i="1"/>
  <c r="I77" i="1"/>
  <c r="G71" i="1"/>
  <c r="G72" i="1"/>
  <c r="G73" i="1"/>
  <c r="G74" i="1"/>
  <c r="G75" i="1"/>
  <c r="G76" i="1"/>
  <c r="G77" i="1"/>
  <c r="E71" i="1"/>
  <c r="E72" i="1"/>
  <c r="E73" i="1"/>
  <c r="E74" i="1"/>
  <c r="E75" i="1"/>
  <c r="E76" i="1"/>
  <c r="E77" i="1"/>
  <c r="M76" i="1" l="1"/>
  <c r="M71" i="1"/>
  <c r="M72" i="1"/>
  <c r="M75" i="1"/>
  <c r="M77" i="1"/>
  <c r="M73" i="1"/>
  <c r="I3" i="1" l="1"/>
  <c r="M3" i="1" s="1"/>
  <c r="I4" i="1"/>
  <c r="M4" i="1" s="1"/>
  <c r="I5" i="1"/>
  <c r="M5" i="1" s="1"/>
  <c r="I6" i="1"/>
  <c r="M6" i="1" s="1"/>
  <c r="I7" i="1"/>
  <c r="M7" i="1" s="1"/>
  <c r="I8" i="1"/>
  <c r="M8" i="1" s="1"/>
  <c r="I9" i="1"/>
  <c r="M9" i="1" s="1"/>
  <c r="I10" i="1"/>
  <c r="M10" i="1" s="1"/>
  <c r="I11" i="1"/>
  <c r="M11" i="1" s="1"/>
  <c r="I12" i="1"/>
  <c r="M12" i="1" s="1"/>
  <c r="I13" i="1"/>
  <c r="M13" i="1" s="1"/>
  <c r="I14" i="1"/>
  <c r="M14" i="1" s="1"/>
  <c r="I15" i="1"/>
  <c r="M15" i="1" s="1"/>
  <c r="I16" i="1"/>
  <c r="M16" i="1" s="1"/>
  <c r="I17" i="1"/>
  <c r="M17" i="1" s="1"/>
  <c r="I18" i="1"/>
  <c r="M18" i="1" s="1"/>
  <c r="I19" i="1"/>
  <c r="M19" i="1" s="1"/>
  <c r="I20" i="1"/>
  <c r="M20" i="1" s="1"/>
  <c r="I21" i="1"/>
  <c r="M21" i="1" s="1"/>
  <c r="I22" i="1"/>
  <c r="M22" i="1" s="1"/>
  <c r="I23" i="1"/>
  <c r="M23" i="1" s="1"/>
  <c r="I24" i="1"/>
  <c r="M24" i="1" s="1"/>
  <c r="I25" i="1"/>
  <c r="I26" i="1"/>
  <c r="M26" i="1" s="1"/>
  <c r="I27" i="1"/>
  <c r="M27" i="1" s="1"/>
  <c r="I28" i="1"/>
  <c r="M28" i="1" s="1"/>
  <c r="I29" i="1"/>
  <c r="M29" i="1" s="1"/>
  <c r="I30" i="1"/>
  <c r="M30" i="1" s="1"/>
  <c r="I31" i="1"/>
  <c r="M31" i="1" s="1"/>
  <c r="I32" i="1"/>
  <c r="M32" i="1" s="1"/>
  <c r="I33" i="1"/>
  <c r="M33" i="1" s="1"/>
  <c r="I34" i="1"/>
  <c r="M34" i="1" s="1"/>
  <c r="I35" i="1"/>
  <c r="M35" i="1" s="1"/>
  <c r="I36" i="1"/>
  <c r="M36" i="1" s="1"/>
  <c r="I37" i="1"/>
  <c r="M37" i="1" s="1"/>
  <c r="I38" i="1"/>
  <c r="M38" i="1" s="1"/>
  <c r="I39" i="1"/>
  <c r="M39" i="1" s="1"/>
  <c r="I40" i="1"/>
  <c r="M40" i="1" s="1"/>
  <c r="I41" i="1"/>
  <c r="M41" i="1" s="1"/>
  <c r="I42" i="1"/>
  <c r="M42" i="1" s="1"/>
  <c r="I43" i="1"/>
  <c r="M43" i="1" s="1"/>
  <c r="I44" i="1"/>
  <c r="M44" i="1" s="1"/>
  <c r="I45" i="1"/>
  <c r="M45" i="1" s="1"/>
  <c r="I46" i="1"/>
  <c r="M46" i="1" s="1"/>
  <c r="I47" i="1"/>
  <c r="M47" i="1" s="1"/>
  <c r="I48" i="1"/>
  <c r="M48" i="1" s="1"/>
  <c r="I49" i="1"/>
  <c r="M49" i="1" s="1"/>
  <c r="I50" i="1"/>
  <c r="M50" i="1" s="1"/>
  <c r="I51" i="1"/>
  <c r="M51" i="1" s="1"/>
  <c r="I52" i="1"/>
  <c r="M52" i="1" s="1"/>
  <c r="I53" i="1"/>
  <c r="M53" i="1" s="1"/>
  <c r="I54" i="1"/>
  <c r="M54" i="1" s="1"/>
  <c r="I55" i="1"/>
  <c r="M55" i="1" s="1"/>
  <c r="I56" i="1"/>
  <c r="M56" i="1" s="1"/>
  <c r="I57" i="1"/>
  <c r="M57" i="1" s="1"/>
  <c r="I58" i="1"/>
  <c r="M58" i="1" s="1"/>
  <c r="I59" i="1"/>
  <c r="M59" i="1" s="1"/>
  <c r="I60" i="1"/>
  <c r="M60" i="1" s="1"/>
  <c r="I61" i="1"/>
  <c r="M61" i="1" s="1"/>
  <c r="I62" i="1"/>
  <c r="M62" i="1" s="1"/>
  <c r="I63" i="1"/>
  <c r="M63" i="1" s="1"/>
  <c r="I64" i="1"/>
  <c r="M64" i="1" s="1"/>
  <c r="I65" i="1"/>
  <c r="M65" i="1" s="1"/>
  <c r="I66" i="1"/>
  <c r="M66" i="1" s="1"/>
  <c r="I67" i="1"/>
  <c r="M67" i="1" s="1"/>
  <c r="I68" i="1"/>
  <c r="M68" i="1" s="1"/>
  <c r="I69" i="1"/>
  <c r="M69" i="1" s="1"/>
  <c r="I70" i="1"/>
  <c r="M70" i="1" s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I2" i="1"/>
  <c r="M2" i="1" s="1"/>
  <c r="G2" i="1"/>
  <c r="E2" i="1"/>
  <c r="F5" i="3"/>
  <c r="H4" i="3" s="1"/>
  <c r="G226" i="1" l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</calcChain>
</file>

<file path=xl/sharedStrings.xml><?xml version="1.0" encoding="utf-8"?>
<sst xmlns="http://schemas.openxmlformats.org/spreadsheetml/2006/main" count="1910" uniqueCount="689">
  <si>
    <t>CENTRO DE CUSTO</t>
  </si>
  <si>
    <t>DESCRIÇÃO DO CENTRO DE CUSTO</t>
  </si>
  <si>
    <t>ITEM</t>
  </si>
  <si>
    <t>DESCRIÇÃO DO ITEM</t>
  </si>
  <si>
    <t>QUANT. DO RELATÓRIO</t>
  </si>
  <si>
    <t>VALOR UNITÁRIO</t>
  </si>
  <si>
    <t>DATA DO EMPENHO</t>
  </si>
  <si>
    <t>Nº DA NOTA DE EMPENHO</t>
  </si>
  <si>
    <t>QUANT. EMPENHADA</t>
  </si>
  <si>
    <t>VALOR EMPENHADO</t>
  </si>
  <si>
    <t>DATA ENTREGA NO ALMOXARIFADO</t>
  </si>
  <si>
    <t>Nº DA NOTA FISCAL/ RECIBO</t>
  </si>
  <si>
    <t>ELEMENTO DA DESPESA</t>
  </si>
  <si>
    <t>SUBELEMENTO DA DESPESA</t>
  </si>
  <si>
    <t>OBSERVAÇÃO</t>
  </si>
  <si>
    <t>SEÇÃO DE ARQUIVO E PROTOCOLO GERAL</t>
  </si>
  <si>
    <t>PROCESSO</t>
  </si>
  <si>
    <t>PREGÃO</t>
  </si>
  <si>
    <t>VIGÊNCIA</t>
  </si>
  <si>
    <t>Centro de custos</t>
  </si>
  <si>
    <t>Setor requisitante</t>
  </si>
  <si>
    <t>ORÇAMENTO</t>
  </si>
  <si>
    <t>ORÇAMENTO CONTINGENCIADO</t>
  </si>
  <si>
    <t>RESERVA TÉCNICA</t>
  </si>
  <si>
    <t>RESERVA TÉCNICA DE PESSOAL</t>
  </si>
  <si>
    <t>RESERVA TÉCNICA PARA CONTRIBUIÇÃO AO INSS</t>
  </si>
  <si>
    <t>RESERVA TÉCNICA PARA GASTOS FIXOS</t>
  </si>
  <si>
    <t>CAPACITAÇÃO DE SERVIDORES - RECURSOS ESPECÍFICOS</t>
  </si>
  <si>
    <t>RESERVA TÉCNICA DE CONVÊNIOS</t>
  </si>
  <si>
    <t>RESERVA DE CRÉDITO</t>
  </si>
  <si>
    <t>RECEITA REALIZADA</t>
  </si>
  <si>
    <t>RESERVA DE CRÉDITO REITORIA (COBERTURA PENDENTE)</t>
  </si>
  <si>
    <t>RESERVA DE CRÉDITO PARA CONTRIBUIÇÃO AO INSS</t>
  </si>
  <si>
    <t>EXECUÇÃO ORÇAMENTÁRIA - CONTA DE COMPENSAÇÃO</t>
  </si>
  <si>
    <t>REITORIA</t>
  </si>
  <si>
    <t>RECEITA REALIZADA SEM DESTINAÇÃO ESPECÍFICA</t>
  </si>
  <si>
    <t>REITORIA - REPASSES</t>
  </si>
  <si>
    <t>BOLSA PERMANÊNCIA</t>
  </si>
  <si>
    <t>BOLSA PERMANÊNCIA PARA ESTUDANTES EM MOBILIDADE ACADÊMICA</t>
  </si>
  <si>
    <t>BOLSA DE ATIVIDADE DO RESTAURANTE UNIVERSITÁRIO</t>
  </si>
  <si>
    <t>BOLSA DO PROGRAMA INSTITUCIONAL DE INICIAÇÃO CIENTÍFICA PROIC/PROPPG</t>
  </si>
  <si>
    <t>BOLSA APOIO TÉCNICO ACADÊMICO</t>
  </si>
  <si>
    <t>BOLSA INSTITUCIONAL DE EXTENSÃO - BIEXT</t>
  </si>
  <si>
    <t>BOLSA PERMANÊNCIA PARA INCENTIVO AO ESPORTE</t>
  </si>
  <si>
    <t>BOLSA PROVERDE JARDIM BOTÂNICO</t>
  </si>
  <si>
    <t>BOLSA DO PROGRAMA DE PÓS-GRADUAÇÃO EM PRÁTICAS EM DESENVOLVIMENTO SUSTENTÁVEL</t>
  </si>
  <si>
    <t>AUXÍLIO FINANCEIRO AO ESTUDANTE</t>
  </si>
  <si>
    <t>DIVISÃO DE GUARDA E VIGILÂNCIA</t>
  </si>
  <si>
    <t>POSTO MÉDICO</t>
  </si>
  <si>
    <t>BIBLIOTECA CENTRAL</t>
  </si>
  <si>
    <t>PREFEITURA UNIVERSITÁRIA</t>
  </si>
  <si>
    <t>COORDENADORIA DE DESENVOLVIMENTO DA PRODUÇÃO</t>
  </si>
  <si>
    <t>FAZENDINHA</t>
  </si>
  <si>
    <t>COORDENADORIA DE RELAÇÕES INTERNACIONAIS E INTERINSTITUCIONAIS</t>
  </si>
  <si>
    <t>PRÓ-REITORIA DE ASSUNTOS ADMINISTRATIVOS</t>
  </si>
  <si>
    <t>DIVISÃO DE PATRIMÔNIO E SERVIÇOS AUXILIARES</t>
  </si>
  <si>
    <t>DEPARTAMENTO DE PESSOAL</t>
  </si>
  <si>
    <t>PRÓ-REITORIA DE ASSUNTOS FINANCEIROS</t>
  </si>
  <si>
    <t>TAXA DE OCUPAÇÃO DE PRÓPRIOS RESIDENCIAIS</t>
  </si>
  <si>
    <t>TAXA DE OCUPAÇÃO DE PONTOS COMERCIAIS</t>
  </si>
  <si>
    <t>DEPARTAMENTO DE CONTABILIDADE E FINANÇAS</t>
  </si>
  <si>
    <t>DEPARTAMENTO DE MATERIAL E SERVIÇOS AUXILIARES</t>
  </si>
  <si>
    <t>ESTOQUE</t>
  </si>
  <si>
    <t>HOTEL UNIVERSITÁRIO</t>
  </si>
  <si>
    <t>LAVANDERIA</t>
  </si>
  <si>
    <t>PRÓ-REITORIA DE ASSUNTOS ESTUDANTIS</t>
  </si>
  <si>
    <t>RESTAURANTE UNIVERSITÁRIO - CAMPUS SEROPÉDICA</t>
  </si>
  <si>
    <t>DIRETÓRIO CENTRAL DOS ESTUDANTES</t>
  </si>
  <si>
    <t>DIVISÃO DE RESIDÊNCIA ESTUDANTIL</t>
  </si>
  <si>
    <t>PRÓ-REITORIA DE ENSINO E GRADUAÇÃO</t>
  </si>
  <si>
    <t>MONITORIA</t>
  </si>
  <si>
    <t>PROGRAMA MILTON SANTOS - PROMISAES</t>
  </si>
  <si>
    <t>PROJETO MÍDIAS NA EDUCAÇÃO</t>
  </si>
  <si>
    <t>PARFOR</t>
  </si>
  <si>
    <t>ADMINISTRAÇÃO INTEGRAL</t>
  </si>
  <si>
    <t>ADMINISTRAÇÃO NOTURNO</t>
  </si>
  <si>
    <t>ADMINISTRAÇÃO PÚBLICA</t>
  </si>
  <si>
    <t>AGRONOMIA</t>
  </si>
  <si>
    <t>ARQUITETURA E URBANISMO</t>
  </si>
  <si>
    <t>BELAS ARTES</t>
  </si>
  <si>
    <t>CIÊNCIAS AGRÍCOLAS (LICA)</t>
  </si>
  <si>
    <t>CIÊNCIAS BIOLÓGICAS</t>
  </si>
  <si>
    <t>CIÊNCIAS CONTÁBEIS</t>
  </si>
  <si>
    <t>CIÊNCIAS ECONÔMICAS</t>
  </si>
  <si>
    <t>CIÊNCIAS SOCIAIS</t>
  </si>
  <si>
    <t>COMUNICAÇÃO SOCIAL</t>
  </si>
  <si>
    <t>DIREITO</t>
  </si>
  <si>
    <t>ECONOMIA DOMÉSTICA</t>
  </si>
  <si>
    <t>EDUCAÇÃO FÍSICA</t>
  </si>
  <si>
    <t>ENGENHARIA AGRÍCOLA E AMBIENTAL</t>
  </si>
  <si>
    <t>ENGENHARIA DE AGRIMENSURA E CARTOGRÁFICA</t>
  </si>
  <si>
    <t>ENGENHARIA DE ALIMENTOS</t>
  </si>
  <si>
    <t>ENGENHARIA DE MATERIAIS</t>
  </si>
  <si>
    <t>ENGENHARIA FLORESTAL</t>
  </si>
  <si>
    <t>ENGENHARIA QUÍMICA</t>
  </si>
  <si>
    <t>FARMÁCIA</t>
  </si>
  <si>
    <t>FILOSOFIA</t>
  </si>
  <si>
    <t>FÍSICA</t>
  </si>
  <si>
    <t>GEOGRAFIA</t>
  </si>
  <si>
    <t>GEOLOGIA</t>
  </si>
  <si>
    <t>HISTÓRIA NOTURNO</t>
  </si>
  <si>
    <t>HISTÓRIA VESPERTINO</t>
  </si>
  <si>
    <t>HOTELARIA</t>
  </si>
  <si>
    <t>LETRAS</t>
  </si>
  <si>
    <t>MATEMÁTICA</t>
  </si>
  <si>
    <t>MEDICINA VETERINÁRIA</t>
  </si>
  <si>
    <t>PEDAGOGIA</t>
  </si>
  <si>
    <t>PSICOLOGIA</t>
  </si>
  <si>
    <t>QUÍMICA INTEGRAL</t>
  </si>
  <si>
    <t>QUÍMICA NOTURNO</t>
  </si>
  <si>
    <t>RELAÇÕES INTERNACIONAIS</t>
  </si>
  <si>
    <t>SISTEMAS DE INFORMAÇÃO</t>
  </si>
  <si>
    <t>ZOOTECNIA</t>
  </si>
  <si>
    <t>ADMINISTRAÇÃO EAD SEROPÉDICA</t>
  </si>
  <si>
    <t>ADMINISTRAÇÃO - NOVA IGUAÇU</t>
  </si>
  <si>
    <t>CIÊNCIAS ECONÔMICAS - NOVA IGUAÇU</t>
  </si>
  <si>
    <t>CIÊNCIA DA COMPUTAÇÃO - NOVA IGUAÇU</t>
  </si>
  <si>
    <t>DIREITO - NOVA IGUAÇU</t>
  </si>
  <si>
    <t>GEOGRAFIA - NOVA IGUAÇU</t>
  </si>
  <si>
    <t>HISTÓRIA - NOVA IGUAÇU</t>
  </si>
  <si>
    <t>LETRAS - NOVA IGUAÇU</t>
  </si>
  <si>
    <t>MATEMÁTICA - NOVA IGUAÇU</t>
  </si>
  <si>
    <t>PEDAGOGIA - NOVA IGUAÇU</t>
  </si>
  <si>
    <t>TURISMO - NOVA IGUAÇU</t>
  </si>
  <si>
    <t>TURISMO EAD NOVA IGUAÇU</t>
  </si>
  <si>
    <t>ADMINISTRAÇÃO - TRÊS RIOS</t>
  </si>
  <si>
    <t>CIÊNCIAS ECONÔMICAS - TRÊS RIOS</t>
  </si>
  <si>
    <t>DIREITO - TRÊS RIOS</t>
  </si>
  <si>
    <t>GESTÃO AMBIENTAL - TRÊS RIOS</t>
  </si>
  <si>
    <t>PROJETO DE EXTENSÃO EM ARTE</t>
  </si>
  <si>
    <t>PROJETO DE EXTENSÃO EM SAÚDE E MEIO AMBIENTE</t>
  </si>
  <si>
    <t>PROJETO DE CURSO DE EXTENSÃO EM HISTÓRIA</t>
  </si>
  <si>
    <t>PROJETO GEOGRAFIA ESCOLAR: LINGUAGENS, CULTURA, SABERES E PRÁTICAS DOCENTES</t>
  </si>
  <si>
    <t>PROINFO - PROJETO INTRODUÇÃO À EDUCAÇÃO DIGITAL</t>
  </si>
  <si>
    <t>COMITÊ GESTOR AÇÃO 20RJ</t>
  </si>
  <si>
    <t>CONSELHO ESCOLAR</t>
  </si>
  <si>
    <t>ESPECIALIZAÇÃO UNIAPRO</t>
  </si>
  <si>
    <t>CONSELHOS MUNICIPAIS DE EDUCAÇÃO</t>
  </si>
  <si>
    <t>DOCÊNCIA NA EDUCAÇÃO INFANTIL</t>
  </si>
  <si>
    <t>MEMÓRIAS E HISTÓRIAS DA OCUPAÇÃO DA BAIXADA FLUMINENSE</t>
  </si>
  <si>
    <t>EDUCAÇÃO DO CAMPO</t>
  </si>
  <si>
    <t>EXTENSÃO EM ARTE</t>
  </si>
  <si>
    <t>CURSO DE EXTENSÃO EM ALFABETIZAÇÃO</t>
  </si>
  <si>
    <t>FUNCIONAMENTO DO COMITÊ GESTOR</t>
  </si>
  <si>
    <t>SEMINÁRIO DE FILOSOFIA E EDUCAÇÃO</t>
  </si>
  <si>
    <t>ENFRENTANDO OS DESAFIOS DOS TEMAS TRANSVERSAIS</t>
  </si>
  <si>
    <t>PRÓ-REITORIA DE EXTENSÃO</t>
  </si>
  <si>
    <t>PROEXT - CAPACITAR PARA GERAR - AMPLIAÇÃO DOS HORIZONTES</t>
  </si>
  <si>
    <t>PROEXT - OBSERVATÓRIO CULTURAL DA BAIXADA FLUMINENSE</t>
  </si>
  <si>
    <t>PROEXT - NÚCLEO DE DIÁLOGOS INTERCULTURAIS</t>
  </si>
  <si>
    <t>PROEXT - ECONOMIA SOLIDÁRIA E GÊNERO - PROMOVENDO</t>
  </si>
  <si>
    <t>ELABORAÇÃO DE LIVRO-TEXTO PARA OS CURSOS DE EXTENSÃO</t>
  </si>
  <si>
    <t>PROEXT - LABORATÓRIO DA IMAGEM ÁUDIO VISUAL - POSSIBILIDADES DIDÁTICAS</t>
  </si>
  <si>
    <t>PROEXT - OBSERVATÓRIO DE POLÍTICAS DEMOCRÁTICAS DE ACESSO E PERMANÊNCIA NA EDUCAÇÃO SUPERIOR</t>
  </si>
  <si>
    <t>PROEXT - MÃOS QUE CRIAM - PROJETO DE CAPACITAÇÃO PARA PROMOÇÃO SOCIAL</t>
  </si>
  <si>
    <t>PROEXT - ESTRATÉGIA DESENVOLVIMENTO CADEIA PRODUTIVA COM ABELHAS</t>
  </si>
  <si>
    <t>PRAÇA DE DESPORTOS</t>
  </si>
  <si>
    <t>IMPRENSA UNIVERSITÁRIA</t>
  </si>
  <si>
    <t>CENTRO DE ARTE E CULTURA</t>
  </si>
  <si>
    <t>PROEXT - PROGRAMA APOIO E ACOMPANHAMENTO USO DE LAPTOPS ESCOLA POR ALUNO</t>
  </si>
  <si>
    <t>PROEXT - PRODUÇÃO FORMATATOS E EMBUTIDOS DE PESCADO MARINHO ITAGUAÍ RJ</t>
  </si>
  <si>
    <t>PROEXT - APOIO À PRÁTICAS TRADICIONAIS NO USO DE PLANTAS MEDICINAIS</t>
  </si>
  <si>
    <t>PRÓ-REITORIA DE PESQUISA E PÓS GRADUAÇÃO</t>
  </si>
  <si>
    <t>PRÓ - EQUIPAMENTOS</t>
  </si>
  <si>
    <t>EDITORA UNIVERSIDADE RURAL</t>
  </si>
  <si>
    <t>JARDIM BOTÂNICO</t>
  </si>
  <si>
    <t>PROAP - PRÓ-REITORIA DE PESQUISA E PÓS GRADUAÇÃO</t>
  </si>
  <si>
    <t>PROAP - BIOLOGIA ANIMAL</t>
  </si>
  <si>
    <t>PROAP - CIÊNCIAS AMBIENTAIS E FLORESTAIS</t>
  </si>
  <si>
    <t>PROAP - CIÊNCIA DO SOLO</t>
  </si>
  <si>
    <t>PROAP - DESENVOLVIMENTO, AGRICULTURA E SOCIEDADE</t>
  </si>
  <si>
    <t>PROAP - ENGENHARIA QUÍMICA</t>
  </si>
  <si>
    <t>PROAP - FITOTECNIA</t>
  </si>
  <si>
    <t>PROAP - MEDICINA VETERINÁRIA</t>
  </si>
  <si>
    <t>PROAP - CIÊNCIA E TECNOLOGIA E INOVAÇÃO AGROPECUÁRIA</t>
  </si>
  <si>
    <t>PROAP - EDUCAÇÃO AGRÍCOLA</t>
  </si>
  <si>
    <t>PROAP - QUÍMICA</t>
  </si>
  <si>
    <t>PROAP - TECNOLOGIA DE ALIMENTOS</t>
  </si>
  <si>
    <t>PROAP - ZOOTECNIA</t>
  </si>
  <si>
    <t>PROAP - FITOSSANIDADE E TECNOLOGIA APLICADA</t>
  </si>
  <si>
    <t>PROAP - CIÊNCIAS VETERINÁRIAS</t>
  </si>
  <si>
    <t>PROAP - HISTÓRIA</t>
  </si>
  <si>
    <t>PROAP - EDUCAÇÃO E DEMANDAS POPULARES</t>
  </si>
  <si>
    <t>PROAP - MULTICÊNTRICO EM CIÊNCIAS FISIOLÓGICAS</t>
  </si>
  <si>
    <t>PROAP - DESENVOLVIMENTO TERRITORIAL E POLÍTICAS PÚBLICAS</t>
  </si>
  <si>
    <t>PROAP - PSICOLOGIA</t>
  </si>
  <si>
    <t>PROAP - CIÊNCIAS SOCIAIS</t>
  </si>
  <si>
    <t>PROAP - MODELAGEM MATEMÁTICA E COMPUTACIONAL</t>
  </si>
  <si>
    <t>PROAP - CIÊNCIAS FISIOLÓGICAS</t>
  </si>
  <si>
    <t>PROAP - ADMINISTRAÇÃO</t>
  </si>
  <si>
    <t>PROAP - FILOSOFIA</t>
  </si>
  <si>
    <t>PROAP - GEOGRAFIA</t>
  </si>
  <si>
    <t>RECURSOS PRÓPRIOS - BIOLOGIA ANIMAL</t>
  </si>
  <si>
    <t>RECURSOS PRÓPRIOS - CIÊNCIAIS AMBIENTAIS E FLORESTAIS</t>
  </si>
  <si>
    <t>RECURSOS PRÓPRIOS - CIÊNCIA DO SOLO</t>
  </si>
  <si>
    <t>RECURSOS PRÓPRIOS - DESENVOLVIMENTO, AGRICULTURA E SOCIEDADE</t>
  </si>
  <si>
    <t>RECURSOS PRÓPRIOS - ENGENHARIA QUÍMICA</t>
  </si>
  <si>
    <t>RECURSOS PRÓPRIOS - FITOTECNIA</t>
  </si>
  <si>
    <t>RECURSOS PRÓPRIOS - MEDICINA VETERINÁRIA</t>
  </si>
  <si>
    <t>RECURSOS PRÓPRIOS - CIÊNCIA E TECNOLOGIA EM INOVAÇÃO AGROPECUÁRIA</t>
  </si>
  <si>
    <t>RECURSOS PRÓPRIOS - EDUCAÇÃO AGRÍCOLA</t>
  </si>
  <si>
    <t>RECURSOS PRÓPRIOS - QUÍMICA ORGÂNICA</t>
  </si>
  <si>
    <t>RECURSOS PRÓPRIOS - TECNOLOGIA DE ALIMENTOS</t>
  </si>
  <si>
    <t>RECURSOS PRÓPRIOS - ZOOTECNIA</t>
  </si>
  <si>
    <t>FITOSSANIDADE E TECNOLOGIA APLICADA</t>
  </si>
  <si>
    <t>RECURSOS PRÓPRIOS - CIÊNCIAS VETERINÁRIAS</t>
  </si>
  <si>
    <t>RECURSOS PRÓPRIOS - HISTÓRIA</t>
  </si>
  <si>
    <t>RECURSOS PRÓPRIOS - EDUCAÇÃO E DEMANDAS POPULARES</t>
  </si>
  <si>
    <t>RECURSOS PRÓPRIOS - MULTICÊNTRICO EM CIÊNCIAS FISIOLÓGICAS</t>
  </si>
  <si>
    <t>RECURSO PRÓPRIO - DESENVOLVIMENTO TERRIT. E POLÍTICAS PÚBLICAS</t>
  </si>
  <si>
    <t>RECURSOS PRÓPIOS - PSICOLOGIA</t>
  </si>
  <si>
    <t>RECURSOS PRÓPRIOS - CIÊNCIAS SOCIAIS</t>
  </si>
  <si>
    <t>RECURSOS PRÓPRIOS - MODELAGEM MATEMÁTICA E COMPUTACIONAL</t>
  </si>
  <si>
    <t>RECURSOS PRÓPRIOS - CIÊNCIAS FISIOLÓGICAS</t>
  </si>
  <si>
    <t>RECURSOS PRÓPRIOS - MA</t>
  </si>
  <si>
    <t>RECURSOS PRÓPRIOS - FILOSOFIA</t>
  </si>
  <si>
    <t>RECURSOS PRÓPRIOS - GEOGRAFIA</t>
  </si>
  <si>
    <t>CAIC</t>
  </si>
  <si>
    <t>CTUR</t>
  </si>
  <si>
    <t>CTUR - ÁREA DO NÚCLEO COMUM</t>
  </si>
  <si>
    <t>CTUR - ÁREA DE HOTELARIA</t>
  </si>
  <si>
    <t>CTUR - AGROPECUÁRIA ORGÂNICA</t>
  </si>
  <si>
    <t>CAMPUS DR. LEONEL MIRANDA</t>
  </si>
  <si>
    <t>PRÓ-REITORIA DE PLANEJAMENTO, AVALIAÇÃO E DESENVOLVIMENTO INSTITUCIONAL</t>
  </si>
  <si>
    <t>COORDENADORIA DE DESENVOLVIMENTO INSTITUCIONAL</t>
  </si>
  <si>
    <t>COORDENADORIA DE TECNOLOGIA DA INFORMAÇÃO E COMUNICAÇÃO</t>
  </si>
  <si>
    <t>COORDENADORIA DE PROJETOS DE ENGENHARIA E ARQUITETURA</t>
  </si>
  <si>
    <t>INSTITUTO DE AGRONOMIA</t>
  </si>
  <si>
    <t>PROGRAMA DE RESIDÊNCIA EM ENGENHARIA AGRONÔMICA</t>
  </si>
  <si>
    <t>CONTRATO MA/UFRRJ - FITOSSANIDADE VEGETAL</t>
  </si>
  <si>
    <t>PROGRAMA PÓS-GRADUAÇÃO EM EDUCAÇÃO AGRÍCOLA</t>
  </si>
  <si>
    <t>PPGEA - TC INSTITUTO FEDERAL FLUMINENSE</t>
  </si>
  <si>
    <t>PPGEA - TC UNIVERSIDADE FEDERAL RURAL DE PERNAMBUCO</t>
  </si>
  <si>
    <t>PPGEA - TC INSTITUTO FEDERAL DO ESPÍRITO SANTO</t>
  </si>
  <si>
    <t>PPGEA - TC INSTITUTO FEDERAL DE EDUCAÇÃO, CIÊNCIA E TECNOLOGIA DO AMAPÁ</t>
  </si>
  <si>
    <t>PPGEA - TC INSTITUTO FEDERAL DE EDUCAÇÃO, CIÊNCIA E TECNOLOGIA DO AMAZONAS</t>
  </si>
  <si>
    <t>DEPARTAMENTO DE FITOTECNIA</t>
  </si>
  <si>
    <t>CURSO DE PÓS GRADUAÇÃO EM TECNOLOGIA DE SEMENTES</t>
  </si>
  <si>
    <t>DEPARTAMENTO DE GEOCIÊNCIAS</t>
  </si>
  <si>
    <t>DEPARTAMENTO DE SOLOS</t>
  </si>
  <si>
    <t>INSTITUTO DE BIOLOGIA</t>
  </si>
  <si>
    <t>DEPARTAMENTO DE BIOLOGIA ANIMAL</t>
  </si>
  <si>
    <t>LABORATÓRIO DE IMUNOTOXICOLOGIA E BIOLOGIA PARASITÁRIA</t>
  </si>
  <si>
    <t>DEPARTAMENTO DE BOTÂNICA</t>
  </si>
  <si>
    <t>DEPARTAMENTO DE CIÊNCIAS FISIOLÓGICAS</t>
  </si>
  <si>
    <t>BIOTÉRIO DO DEPARTAMENTO DE CIÊNCIAS FISIOLÓGICAS</t>
  </si>
  <si>
    <t>DEPARTAMENTO DE ENTOMOLOGIA E FITOPATOLOGIA</t>
  </si>
  <si>
    <t>LABORATÓRIO OFICIAL DE DIAGNÓSTICO FITOSSANITÁRIO</t>
  </si>
  <si>
    <t>DEPARTAMENTO DE GENÉTICA</t>
  </si>
  <si>
    <t>PROGRAMA DE PÓS-GRADUAÇÃO EM CIÊNCIAS FISIOLÓGICAS</t>
  </si>
  <si>
    <t>INSTITUTO DE CIÊNCIAS EXATAS</t>
  </si>
  <si>
    <t>DEPARTAMENTO DE FÍSICA</t>
  </si>
  <si>
    <t>PROGRAMA DE TREINAMENTO ESPECIAL PARA ALUNOS - PET</t>
  </si>
  <si>
    <t>DEPARTAMENTO DE MATEMÁTICA</t>
  </si>
  <si>
    <t>PÓS GRADUACAO EM MATEMÁTICA LATO SENSO</t>
  </si>
  <si>
    <t>PROJETO DE CRIAÇÃO DO CURSO DE ESPECIALIZAÇÃO EM ESTATÍSTICA APLICADA</t>
  </si>
  <si>
    <t>DEPARTAMENTO DE QUÍMICA</t>
  </si>
  <si>
    <t>INSTITUTO DE CIÊNCIAS HUMANAS E SOCIAIS</t>
  </si>
  <si>
    <t>DEPARTAMENTO DE LETRAS E CIÊNCIAS SOCIAIS</t>
  </si>
  <si>
    <t>CURSO DE PÓS GRADUAÇÃO EM CIÊNCIAS SOCIAIS</t>
  </si>
  <si>
    <t>MESTRADO EM FILOSOFIA</t>
  </si>
  <si>
    <t>INSTITUTO DE EDUCAÇÃO</t>
  </si>
  <si>
    <t>CONVÊNIO - ME - IMPLANTAÇÃO NÚCLEO ESPORTE EDUCACIONAL</t>
  </si>
  <si>
    <t>LICENCIATURA EM EDUCAÇÃO DO CAMPO - PROCAMPO</t>
  </si>
  <si>
    <t>DEPARTAMENTO DE EDUCAÇÃO FÍSICA E DESPORTOS</t>
  </si>
  <si>
    <t>PÓS-GRADUAÇÃO EM PEDAGOGIA DA EDUCAÇÃO FÍSICA E DO ESPORTE</t>
  </si>
  <si>
    <t>PROGRAMA DE PÓS-GRADUAÇÃO EM LUTAS</t>
  </si>
  <si>
    <t>DEPARTAMENTO DE PSICOLOGIA</t>
  </si>
  <si>
    <t>LABORATÓRIO DE PSICOLOGIA E INFORMAÇÕES AFRO-DESCENDENTES</t>
  </si>
  <si>
    <t>DEPARTAMENTO DE TEORIA E PLANEJAMENTO DE ENSINO</t>
  </si>
  <si>
    <t>ESPECIALIZAÇÃO EM COORDENAÇÃO PEDAGÓGICA</t>
  </si>
  <si>
    <t>ESPECIALIZAÇÃO EM PSICOPEDAGOGIA</t>
  </si>
  <si>
    <t>INSTITUTO DE FLORESTAS</t>
  </si>
  <si>
    <t>FLORESTA - PROJETOS</t>
  </si>
  <si>
    <t>REVISTA FLORESTA AMBIENTE</t>
  </si>
  <si>
    <t>PROGRAMA DE PÓS GRADUAÇÃO EM PRÁTICAS EM DESENVOLVIMENTO SUSTENTÁVEL</t>
  </si>
  <si>
    <t>DEPARTAMENTO DE CIÊNCIAS AMBIENTAIS</t>
  </si>
  <si>
    <t>DEPARTAMENTO DE PRODUTOS FLORESTAIS</t>
  </si>
  <si>
    <t>DEPARTAMENTO SILVICULTURA</t>
  </si>
  <si>
    <t>CONV.041/01 - REDE MATA ATLÂNTICA (FNMA-UFRRJ)</t>
  </si>
  <si>
    <t>INSTITUTO DE TECNOLOGIA</t>
  </si>
  <si>
    <t>DEPARTAMENTO DE ARQUITETURA E URBANISMO</t>
  </si>
  <si>
    <t>DEPARTAMENTO DE ENGENHARIA</t>
  </si>
  <si>
    <t>DEPARTAMENTO DE ENGENHARIA QUÍMICA</t>
  </si>
  <si>
    <t>DEPARTAMENTO DE TECNOLOGIA DE ALIMENTOS</t>
  </si>
  <si>
    <t>INSTITUTO DE VETERINÁRIA</t>
  </si>
  <si>
    <t>HOSPITAL VETERINÁRIO</t>
  </si>
  <si>
    <t>DEPARTAMENTO DE EPIDEMIOLOGIA E SAÚDE PÚBLICA</t>
  </si>
  <si>
    <t>DEPARTAMENTO DE MEDICINA E CIRURGIA VETERINÁRIA</t>
  </si>
  <si>
    <t>DEPTO DE MICROBIOLOGIA E IMUNOLOGIA VETERINÁRIA</t>
  </si>
  <si>
    <t>DEPARTAMENTO DE PARASITOLOGIA ANIMAL</t>
  </si>
  <si>
    <t>PROJETO DE CONTROLE POPULACIONAL E BEM ESTAR ANIMAL DA UFRRJ</t>
  </si>
  <si>
    <t>INSTITUTO DE ZOOTECNIA</t>
  </si>
  <si>
    <t>DEPARTAMENTO DE NUTRIÇÃO ANIMAL E PASTAGENS</t>
  </si>
  <si>
    <t>DEPARTAMENTO DE PRODUÇÃO ANIMAL</t>
  </si>
  <si>
    <t>DEPARTAMENTO DE REPRODUÇÃO E AVALIAÇÃO ANIMAL</t>
  </si>
  <si>
    <t>CAMPUS DA UFRRJ EM NOVA IGUAÇU</t>
  </si>
  <si>
    <t>RESTAURANTE UNIVERSITÁRIO - NOVA IGUAÇU</t>
  </si>
  <si>
    <t>BIBLIOTECA - NOVA IGUAÇU</t>
  </si>
  <si>
    <t>SUPERINTENDÊNCIA DE INFORMÁTICA - NOVA IGUAÇU</t>
  </si>
  <si>
    <t>DEPARTAMENTO DE ADMINISTRAÇÃO E TURISMO</t>
  </si>
  <si>
    <t>DEPARTAMENTO DE EDUCAÇÃO E SOCIEDADE</t>
  </si>
  <si>
    <t>LABORATÓRIO DE ESTUDOS AFRO BRASILEIROS E INDÍGENAS</t>
  </si>
  <si>
    <t>GRUPO DE PESQUISA EDUCAÇÃO SUPERIOR E RELAÇÕES ÉTNICO-RACIAIS</t>
  </si>
  <si>
    <t>CURRÍCULO, PLANEJAMENTO E ORGANIZAÇÃO DO TRABALHO PEDAGÓGICO NA EDUCAÇÃO INFANTIL</t>
  </si>
  <si>
    <t>DEPARTAMENTO DE HISTÓRIA E ECONOMIA</t>
  </si>
  <si>
    <t>DEPARTAMENTO DE TECNOLOGIAS E LINGUAGEM</t>
  </si>
  <si>
    <t>DEPARTAMENTO DE CIÊNCIAS JURÍDICAS</t>
  </si>
  <si>
    <t>DEPARTAMENTO DE LETRAS</t>
  </si>
  <si>
    <t>DEPARTAMENTO DA CIÊNCIA DA COMPUTAÇÃO</t>
  </si>
  <si>
    <t>DIREÇÃO DO CAMPUS NOVA IGUAÇU</t>
  </si>
  <si>
    <t>RESTAURANTE UNIVERSITÁRIO DO CAMPUS NOVA IGUAÇU</t>
  </si>
  <si>
    <t>DIREÇÃO DO INSTITUTO MULTIDISCIPLINAR</t>
  </si>
  <si>
    <t>BIBLIOTECA - NI</t>
  </si>
  <si>
    <t>DEPARTAMENTO DE CIÊNCIAS DA COMPUTAÇÃO</t>
  </si>
  <si>
    <t>DEPARTAMENTO DE TECNOLOGIA E LINGUAGENS</t>
  </si>
  <si>
    <t>CURRÍCULO, PLANEJAMENTO E ORGANIZAÇÃO DO TRABALHO PEDAGÓGICO NA ED. INFANTIL</t>
  </si>
  <si>
    <t>DIRETÓRIO CENTRAL DOS ESTUDANTES/NI</t>
  </si>
  <si>
    <t>CAMPUS DA UFRRJ EM TRÊS RIOS</t>
  </si>
  <si>
    <t>DEPARTAMENTO DE CIÊNCIAS ADMINISTRATIVAS E DO AMBIENTE</t>
  </si>
  <si>
    <t>DIRETÓRIO CENTRAL DOS ESTUDANTES/ITR</t>
  </si>
  <si>
    <t>DESCENTRALIZAÇÕES DIVERSAS</t>
  </si>
  <si>
    <t>INCLUIR</t>
  </si>
  <si>
    <t>EJA - APRENDIZADO VIRTUAL MULTIMÍDA EM REDE SOCIAL</t>
  </si>
  <si>
    <t>PROEJA</t>
  </si>
  <si>
    <t>PROGRAMA INGLÊS SEM FRONTEIRAS</t>
  </si>
  <si>
    <t>DESCENTRALIZAÇÕES SECR. EDUC. PROF. E TECNOLÓGICA - COLÉGIO TÉCNICO</t>
  </si>
  <si>
    <t>INCRA - EJA - EDUCAR PARA EMANCIPAR</t>
  </si>
  <si>
    <t>LICENCIATURA EM EDUCAÇÃO NO CAMPO - CONVÊNIO INCRA</t>
  </si>
  <si>
    <t>CONVÊNIOS FUNDO NACIONAL DESENVOLVIMENTO CIENTÍFICO E TECNOLÓGICO</t>
  </si>
  <si>
    <t>DESCENTRALIZAÇÕES FUNDO NACIONAL DESENVOLVIMENTO DA EDUCAÇÃO</t>
  </si>
  <si>
    <t>ESCOLA ATIVA</t>
  </si>
  <si>
    <t>PDE</t>
  </si>
  <si>
    <t>MÍDIAS NA EDUCAÇÃO</t>
  </si>
  <si>
    <t>PRONATEC - COLÉGIO TÉCNICO</t>
  </si>
  <si>
    <t>PROGRAMA DE FORTALECIMENTO DOS CONSELHOS ESCOLARES</t>
  </si>
  <si>
    <t>CAPES</t>
  </si>
  <si>
    <t>UNIVERSIDADE ABERTA</t>
  </si>
  <si>
    <t>DESCENTRALIZAÇÕES PPGEA</t>
  </si>
  <si>
    <t>FORMAÇÃO E CAPACITAÇÃO EM EDUCAÇÃO BÁSICA</t>
  </si>
  <si>
    <t>PRÁTICAS PEDAGÓGICAS EM EDUCAÇÃO DO CAMPO</t>
  </si>
  <si>
    <t>INSTITUTO DE CIÊNCIAS SOCIAIS APLICADAS</t>
  </si>
  <si>
    <t>DEPARTAMENTO DE CIÊNCIAS ADMINISTRATIVAS E CONTÁBEIS</t>
  </si>
  <si>
    <t>MESTRADO EM GESTÃO ESTRATÉGICA DE NEGÓCIOS</t>
  </si>
  <si>
    <t>DEPARTAMENTO DE CIÊNCIAS ECONÔMICAS</t>
  </si>
  <si>
    <t>ESPECIALIZAÇÃO EM GESTÃO ESTRATÉGICA NO AGRONEGÓCIO</t>
  </si>
  <si>
    <t>DEPARTAMENTO DE ECONOMIA DOMÉSTICA E HOTELARIA</t>
  </si>
  <si>
    <t>UNIDADE DE PRODUÇÃO DE ARTIGOS TÊXTEIS - UPAT</t>
  </si>
  <si>
    <t>EMENDAS PARLAMENTARES</t>
  </si>
  <si>
    <t>NO CAMPO "PEDIDOS EM" (D7), INFORMAR QUAIS OS MESES P/ REQUISIÇÃO NO CRONOGRAMA DE COMPRAS DA RURAL. CASO NÃO CONSTE O GRUPO LÁ, SE FOR PERMANENTE, INFORMAR OS MESES P/ PERMANENTE; SE FOR CONSUMO, EXCLUIR A LINHA. APÓS FINALIZAR A PLANILHA, EXCLUIR ESTA LINHA TAMBÉM, POIS É DESNECESSÁRIA NO CONTROLE DE ESTOQUE FINALIZADO.</t>
  </si>
  <si>
    <t>CONTROLE DE ESTOQUE DE ATA DE REGISTRO DE PREÇOS</t>
  </si>
  <si>
    <t>Processo:</t>
  </si>
  <si>
    <t>Pregão:</t>
  </si>
  <si>
    <t>Validade:</t>
  </si>
  <si>
    <t>DIAS P/ VECTO.:</t>
  </si>
  <si>
    <t>Data de hoje:</t>
  </si>
  <si>
    <t>Assunto:</t>
  </si>
  <si>
    <t>(GRUPO 30.09)</t>
  </si>
  <si>
    <t>Nº Item</t>
  </si>
  <si>
    <t>Firma</t>
  </si>
  <si>
    <t>Breve Descrição</t>
  </si>
  <si>
    <t>Quantidade Licitada</t>
  </si>
  <si>
    <t>CND</t>
  </si>
  <si>
    <t>ÁCIDO ACETILSALICÍLICO, DOSAGEM 100.</t>
  </si>
  <si>
    <t>ÁCIDO ASCÓRBICO, DOSAGEM 500 MG</t>
  </si>
  <si>
    <t>AMPOLA 5,00 ML</t>
  </si>
  <si>
    <t>ÁCIDO TRANEXÂMICO, DOSAGEM 50 MG/ML, FORMA FARMACÊUTICA SOLUÇÃO INJETÁVEL</t>
  </si>
  <si>
    <t>ÁGUA DESTILADA, ASPECTO FÍSICO BIDESTILADA, ESTÉRIL, APIROGÊNICA</t>
  </si>
  <si>
    <t>FRASCO 10,00 ML</t>
  </si>
  <si>
    <t>BOLSA 250,00 ML</t>
  </si>
  <si>
    <t>AMINOFILINA, DOSAGEM 24 MG/ML, FORMA FARMACÊUTICA SOLUÇÃO INJETÁVEL</t>
  </si>
  <si>
    <t>AMPOLA 10,00 ML</t>
  </si>
  <si>
    <t>AMIODARONA, DOSAGEM 50MG/ML, INDICAÇÃO INJETÁVEL</t>
  </si>
  <si>
    <t>AMPOLA 3,00 ML</t>
  </si>
  <si>
    <t>AMOXICILINA, CONCENTRAÇÃO 500MG</t>
  </si>
  <si>
    <t>ATROPINA SULFATO, DOSAGEM 0,25 MG/ML, USO SOLUÇÃO INJETÁVEL</t>
  </si>
  <si>
    <t>AMPOLA 2,00 ML</t>
  </si>
  <si>
    <t>AZITROMICINA, DOSAGEM 500 MG</t>
  </si>
  <si>
    <t>COMPRIMIDO</t>
  </si>
  <si>
    <t>BETAMETASONA, COMPOSIÇÃO DIPROPIONATO, APRESENTAÇÃO ASSOCIADA COM BETAMETASONAFOSFATO, DOSAGEM 5MG + 2MG, USO INJETÁVEL</t>
  </si>
  <si>
    <t>AMPOLA 1,00 ML</t>
  </si>
  <si>
    <t>BENZILPENICILINA, APRESENTAÇÃO BENZATINA, DOSAGEM 1.200.000UI, USO INJETÁVEL</t>
  </si>
  <si>
    <t>BROMOPRIDA, DOSAGEM 10 MG</t>
  </si>
  <si>
    <t>BROMOPRIDA, DOSAGEM 4 MG/ML, APRESENTAÇÃO GOTAS</t>
  </si>
  <si>
    <t>FRASCO 20,00 ML</t>
  </si>
  <si>
    <t>CEFALEXINA, DOSAGEM 500</t>
  </si>
  <si>
    <t>CLORETO DE SÓDIO, PRINCÍPIO ATIVO 0,9%_ SOLUÇÃO INJETÁVEL, APLICAÇÃO SISTEMA FECHADO</t>
  </si>
  <si>
    <t>CLORETO DE SÓDIO, DOSAGEM 20%, USO SOLUÇÃO INJETÁVEL</t>
  </si>
  <si>
    <t>BOLSA 500,00 ML</t>
  </si>
  <si>
    <t>BOLSA 1.000,00 ML</t>
  </si>
  <si>
    <t>CLORETO DE POTÁSSIO, DOSAGEM 10%, APRESENTAÇÃO SOLUÇÃO INJETÁVEL</t>
  </si>
  <si>
    <t>CLOREXIDINA DIGLUCONATO, DOSAGEM 2%, APLICAÇÃO DEGERMANTE</t>
  </si>
  <si>
    <t>FRASCO 1.000,00 ML</t>
  </si>
  <si>
    <t>COLAGENASE, CONCENTRAÇÃO 0,6UI/G, USO POMADA</t>
  </si>
  <si>
    <t>BISNAGA 30,00 G</t>
  </si>
  <si>
    <t>CONTRASTE RADIOLÓGICO, TIPO NÃO IÔNICO, COMPOSIÇÃO À BASE DE IOHEXOL, CONCENTRAÇÃO 300MG DE IODO/ML, FORMA FARMACÊUTICA SOLUÇÃO INJETÁVEL</t>
  </si>
  <si>
    <t>DESLANÓSIDO, DOSAGEM 0,2 MG/ML, APRESENTAÇÃO SOLUÇÃO INJETÁVEL</t>
  </si>
  <si>
    <t>AMPOLA 2,50 ML</t>
  </si>
  <si>
    <t>DEXAMETASONA, DOSAGEM 0,1%, APRESENTAÇÃO CREME</t>
  </si>
  <si>
    <t>BISNAGA 10,00 G</t>
  </si>
  <si>
    <t>DIAZEPAM, CONCENTRAÇÃO 10 MG/ML, FORMA FARMACEUTICA SOLUÇÃO INJETÁVEL</t>
  </si>
  <si>
    <t>DIAZEPAM, DOSAGEM 5 MG/ML, APRESENTAÇÃO SOLUÇÃO INJETÁVEL</t>
  </si>
  <si>
    <t>DICLOFENACO, APRESENTAÇÃO SAL POTÁSSICO, DOSAGEM 25MG/ML, USO SOLUÇÃO INJETÁVEL</t>
  </si>
  <si>
    <t>FRASCO 5,00 ML</t>
  </si>
  <si>
    <t>DICLOFENACO, APRESENTAÇÃO SAL SÓDICO, DOSAGEM 25MG/ML, USO SOLUÇÃO INJETÁVEL</t>
  </si>
  <si>
    <t>DICLOFENACO, COMPOSIÇÃO SAL RESINATO, CONCENTRAÇÃO 15 MG/ML, FORMA FARMACÊUTICA SUSPENSÃO ORAL- GOTAS</t>
  </si>
  <si>
    <t>DIPIRONA SÓDICA, DOSAGEM 500 MG/ML, APRESENTAÇÃO SOLUÇÃO INJETÁVEL</t>
  </si>
  <si>
    <t>DIPIRONA SÓDICA, DOSAGEM 500 MG/ML, APRESENTAÇÃO SOLUÇÃO ORAL (GOTAS)</t>
  </si>
  <si>
    <t>DOPAMINA, DOSAGEM 5 MG/ML, APRESENTAÇÃO SOLUÇÃO INJETÁVEL</t>
  </si>
  <si>
    <t>EFEDRINA, APRESENTAÇÃO SULFATO, DOSAGEM 50 MG/ML, APLICAÇÃO SOLUÇÃO INJETÁVEL</t>
  </si>
  <si>
    <t>EPINEFRINA, DOSAGEM 1MG/ML, USO SOLUÇÃO INJETÁVEL</t>
  </si>
  <si>
    <t>ESCOPOLAMINA BUTILBROMETO, APRESENTAÇÃO ASSOCIADA COM DIPIRONA SÓDICA, DOSAGEM4MG + 500MG/ML, INDICAÇÃO SOLUÇÃO INJETÁVEL</t>
  </si>
  <si>
    <t>ESCOPOLAMINA BUTILBROMETO, DOSAGEM 20 MG/ML, INDICAÇÃO SOLUÇÃO INJETÁVEL</t>
  </si>
  <si>
    <t>ETOMIDATO, DOSAGEM 2 MG/ML, APRESENTAÇÃO SOLUÇÃO INJETÁVEL</t>
  </si>
  <si>
    <t>FENOBARBITAL SÓDICO, DOSAGEM 100 MG</t>
  </si>
  <si>
    <t>FENOTEROL BROMIDRATO, CONCENTRAÇÃO 5 MG/ML, FORMA FARMACEUTICA SOLUÇÃO ORAL</t>
  </si>
  <si>
    <t>FENTANILA, APRESENTAÇÃO SAL CITRATO, DOSAGEM 0,05 MG/ML, INDICAÇÃO SOLUÇÃO INJETÁVEL</t>
  </si>
  <si>
    <t>FITOMENADIONA, DOSAGEM 10 MG/ML, APRESENTAÇÃO SOLUÇÃO INJETÁVEL</t>
  </si>
  <si>
    <t>FUROSEMIDA, COMPOSIÇÃO 10 MG/ML, APRESENTAÇÃO SOLUÇÃO INJETÁVEL</t>
  </si>
  <si>
    <t>BISNAGA 50,00 G</t>
  </si>
  <si>
    <t>GLICOSE, CONCENTRAÇÃO 25%, INDICAÇÃO SOLUÇÃO INJETÁVEL</t>
  </si>
  <si>
    <t>GLICOSE, CONCENTRAÇÃO 5%, INDICAÇÃO SOLUÇÃO INJETÁVEL, CARACTERÍSTICAS ADICIONAIS SISTEMA FECHADO</t>
  </si>
  <si>
    <t>FRASCO 500,00 ML</t>
  </si>
  <si>
    <t>HALOPERIDOL, DOSAGEM 5 MG</t>
  </si>
  <si>
    <t>HALOPERIDOL, APRESENTAÇÃO SAL DECANOATO, CONCENTRAÇÃO 50 MG/ML, TIPO USO SOLUÇÃO INJETÁVEL</t>
  </si>
  <si>
    <t>HEPARINA SÓDICA, DOSAGEM 5.000 UI/0,25 ML, INDICAÇÃO INJETÁVEL</t>
  </si>
  <si>
    <t>HIDROCORTISONA, COMPOSIÇÃO SAL ACETATO, CONCENTRAÇÃO 100 MG, FORMA FARMACÊUTICA PÓ LIÓFILO P/ INJETÁVEL</t>
  </si>
  <si>
    <t>FRASCO 100,00 ML</t>
  </si>
  <si>
    <t>HIDROCORTISONA, COMPOSIÇÃO SAL SUCCINATO SÓDICO, CONCENTRAÇÃO 500, FORMA FARMACÊUTICA PÓ LIÓFILO P/ INJETÁVEL.</t>
  </si>
  <si>
    <t>Frasco 500MG</t>
  </si>
  <si>
    <t>IPRATRÓPIO BROMETO, DOSAGEM 0,25 MG/ML, USO SOLUÇÃO PARA INALAÇÃO</t>
  </si>
  <si>
    <t> ISOSSORBIDA, PRINCÍPIO ATIVO SAL DINITRATO, DOSAGEM 5 MG, TIPO MEDICAMENTO SUBLINGUAL</t>
  </si>
  <si>
    <t>LIDOCAÍNA CLORIDRATO, DOSAGEM 2%, APRESENTAÇÃO GELÉIA</t>
  </si>
  <si>
    <t>LIDOCAÍNA CLORIDRATO, DOSAGEM 2%, APRESENTAÇÃO INJETÁVEL</t>
  </si>
  <si>
    <t>MANITOL, DOSAGEM 20%, FORMA FARMACÊUTICA SOLUÇÃO INJETÁVEL, CARACTERÍSTICAS ADICIONAIS SISTEMA FECHADO</t>
  </si>
  <si>
    <t>METADONA, DOSAGEM 10 MG/ML, USO SOLUÇÃO INJETÁVEL</t>
  </si>
  <si>
    <t>METILPREDNISOLONA, PRINCÍPIO ATIVO SAL SUCCINATO, DOSAGEM 125 MG, APRESENTAÇÃOPÓ LIOFILIZADO + DILUENTE, INJETÁVEL</t>
  </si>
  <si>
    <t>FRASCO-AMPOLA</t>
  </si>
  <si>
    <t>METOCLOPRAMIDA CLORIDRATO, DOSAGEM 5 MG/ML, APRESENTAÇÃO SOLUÇÃO INJETÁVEL</t>
  </si>
  <si>
    <t>METRONIDAZOL, DOSAGEM 5MG/ML, APRESENTAÇÃO SOLUÇÃO INJETÁVEL</t>
  </si>
  <si>
    <t>MIDAZOLAM, DOSAGEM 5 MG/ML, APLICAÇÃO INJETÁVEL</t>
  </si>
  <si>
    <t>MORFINA, APRESENTAÇÃO SULFATO, CONCENTRAÇÃO 10MG/ML, FORMA FARMACÊUTICA SOLUÇÃO INJETÁVEL</t>
  </si>
  <si>
    <t>MORFINA, APRESENTAÇÃO SULFATO, CONCENTRAÇÃO 0,2MG/ML, FORMA FARMACÊUTICA SOLUÇÃO INJETÁVEL</t>
  </si>
  <si>
    <t>NALBUFINA CLORIDRATO, DOSAGEM 10 MG/ML, INDICAÇÃO SOLUÇÃO INJETÁVEL</t>
  </si>
  <si>
    <t>NALOXONA CLORIDRATO, DOSAGEM 0,4 MG/ML, APRESENTAÇÃO SOLUÇÃO INJETÁVEL</t>
  </si>
  <si>
    <t>NIMESULIDA, DOSAGEM 100 MG</t>
  </si>
  <si>
    <t>ONDANSETRONA CLORIDRATO, DOSAGEM 2 MG/ML, INDICAÇÃO INJETÁVEL</t>
  </si>
  <si>
    <t>PARACETAMOL, DOSAGEM SOLUÇÃO ORAL 200 MG/ML, APRESENTAÇÃO SOLUÇÃO ORAL</t>
  </si>
  <si>
    <t>FRASCO 15,00 ML</t>
  </si>
  <si>
    <t>PERÓXIDO DE HIDROGÊNIO (ÁGUA OXIGENADA), TIPO 10 VOLUMES</t>
  </si>
  <si>
    <t>PETIDINA CLORIDRATO, DOSAGEM 50 MG/ML, APRESENTAÇÃO SOLUÇÃO INJETÁVEL</t>
  </si>
  <si>
    <t>PROMETAZINA CLORIDRATO, DOSAGEM 25 MG/ML, APRESENTAÇÃO SOLUÇÃO INJETÁVEL</t>
  </si>
  <si>
    <t>RANITIDINA CLORIDRATO, DOSAGEM 25 MG/ML, TIPO SOLUÇÃO INJETÁVEL</t>
  </si>
  <si>
    <t>SAIS PARA REIDRATAÇÃO ORAL, APRESENTAÇÃO PÓ, COMPOSTO POR: CLORETO SÓDIO 3,5G + GLICOSE 20 G, INDICAÇÃO + CITRATO DE SÓDIO 2,9G + CLORETO DE POTÁSSIO 1,5 G,USO PARA 1.000ML DE SOLUÇÃO PRONTA, SEGUNDO PADRÃO OM S, CARACTERÍSTICA ADICIONAL ENVELOPE CONTENDO 27,9G</t>
  </si>
  <si>
    <t>ENVELOPE</t>
  </si>
  <si>
    <t>SULFADIAZINA, PRINCÍPIO ATIVO DE PRATA, DOSAGEM 1%, INDICAÇÃO CREME</t>
  </si>
  <si>
    <t>POTE 400,00 G</t>
  </si>
  <si>
    <t>TRAMADOL CLORIDRATO, DOSAGEM 50 MG/ML, FORMA FARMACÊUTICA SOLUÇÃO INJETÁVEL</t>
  </si>
  <si>
    <t>VITAMINAS DO COMPLEXO B, COMPOSIÇÃO BÁSICA B1,B2,B3,B5,B6</t>
  </si>
  <si>
    <t>SALBUTAMOL, DOSAGEM 100MCG/DOSE, FORMA FARMACÊUTICA AEROSOL ORAL</t>
  </si>
  <si>
    <t>UNIDADE</t>
  </si>
  <si>
    <t>FIO DE SUTURA, MATERIAL NYLON MONOFILAMENTO, TIPO FIO 3-0, COR PRETO, COMPRIMENTO 45 CM, CARACTERÍSTICAS ADICIONAIS COM AGULHA, TIPO AGULHA 3/8 CÍRCULO CORTANTE, COMPRIMENTO AGULHA 2,0 CM, ESTERILIDADE ESTÉRIL</t>
  </si>
  <si>
    <t>LUVA PARA PROCEDIMENTO NÃO CIRÚRGICO, MATERIAL LÁTEX NATURAL ÍNTEGRO E UNIFORME, TAMANHO PEQUENO, CARACTERÍSTICAS ADICIONAIS SEM PÓ, TIPO AMBIDESTRA</t>
  </si>
  <si>
    <t>CAIXA 100,00 UN</t>
  </si>
  <si>
    <t>* POSTERIOR CONFERÊNCIA: SOLICITAÇÕES ENVIADAS AO DCF PARA EMPENHAR</t>
  </si>
  <si>
    <t>Nº</t>
  </si>
  <si>
    <t>FIRMAS</t>
  </si>
  <si>
    <t>CNPJ</t>
  </si>
  <si>
    <t>SITUAÇÃO</t>
  </si>
  <si>
    <t>07.657.571/0001-42</t>
  </si>
  <si>
    <t>OK</t>
  </si>
  <si>
    <t>16.970.999/0001-31</t>
  </si>
  <si>
    <t>23.312.871/0001-46</t>
  </si>
  <si>
    <t>QUANTIDADE EMPENHADA:</t>
  </si>
  <si>
    <t>POSTERIOR CONFERÊNCIA:</t>
  </si>
  <si>
    <t>SICAF CONSULTADOS:</t>
  </si>
  <si>
    <t xml:space="preserve"> VALOR </t>
  </si>
  <si>
    <t>Total Geral</t>
  </si>
  <si>
    <t>CLIQUE EM HABILITAR EDIÇÃO PARA ATIVAR O CONTEÚDO</t>
  </si>
  <si>
    <t>CLIQUE NO CENTRO DE CUSTO PARA VERIFICAR O ANDAMENTO DOS PEDIDOS REALIZADOS PELO QUIOSQUE DE COMPRAS EM 2017</t>
  </si>
  <si>
    <t>23083.029380/2017-43</t>
  </si>
  <si>
    <t>17/2018</t>
  </si>
  <si>
    <t>Aquisição de Medicamento de uso Humano</t>
  </si>
  <si>
    <t>Unidade de fornecimento</t>
  </si>
  <si>
    <t>posto médico</t>
  </si>
  <si>
    <t>Hospital veterinário</t>
  </si>
  <si>
    <t>Margem de segurança</t>
  </si>
  <si>
    <t>Posterior conferência</t>
  </si>
  <si>
    <t>Valor Unitario</t>
  </si>
  <si>
    <t>Caixa 30comprimidos</t>
  </si>
  <si>
    <t>11</t>
  </si>
  <si>
    <t>10</t>
  </si>
  <si>
    <t>ÁCIDO ASCÓRBICO, DOSAGEM 100 MG/ML, TIPO USO INJETÁVEL</t>
  </si>
  <si>
    <t>120</t>
  </si>
  <si>
    <t>180</t>
  </si>
  <si>
    <t>ÁCIDO MEFENÂMICO, DOSAGEM 500 MG</t>
  </si>
  <si>
    <t>288</t>
  </si>
  <si>
    <t>100</t>
  </si>
  <si>
    <t>111</t>
  </si>
  <si>
    <t>1200</t>
  </si>
  <si>
    <t>12</t>
  </si>
  <si>
    <t>20</t>
  </si>
  <si>
    <t>54</t>
  </si>
  <si>
    <t>15</t>
  </si>
  <si>
    <t>AMOXICILINA, PRINCÍPIO ATIVO ASSOCIADA COM CLAVULANATO DE POTÁSSIO, CONCENTRAÇÃO 1G + 200MG, APRESENTAÇÃO INJETÁVEL</t>
  </si>
  <si>
    <t>30</t>
  </si>
  <si>
    <t>1500</t>
  </si>
  <si>
    <t>AMOXICILINA, PRINCÍPIO ATIVO ASSOCIADA COM CLAVULANATO DE POTÁSSIO, CONCENTRAÇÃO 875MG + 125MG</t>
  </si>
  <si>
    <t>900</t>
  </si>
  <si>
    <t>AMPICILINA, DOSAGEM 1 G, TIPO USO INJETÁVEL</t>
  </si>
  <si>
    <t>390</t>
  </si>
  <si>
    <t>200</t>
  </si>
  <si>
    <t>480</t>
  </si>
  <si>
    <t>BENZILPENICILINA, APRESENTAÇÃO BENZATINA, DOSAGEM 600.000UI, USO INJETÁVEL</t>
  </si>
  <si>
    <t>75</t>
  </si>
  <si>
    <t>BENZILPENICILINA, APRESENTAÇÃO POTÁSSICA, DOSAGEM 5.000.000UI, USO INJETÁVEL</t>
  </si>
  <si>
    <t>90</t>
  </si>
  <si>
    <t>6</t>
  </si>
  <si>
    <t>CARVÃO ATIVADO, CONCENTRAÇÃO 250 MG</t>
  </si>
  <si>
    <t>Caixa 40comprimidos</t>
  </si>
  <si>
    <t>CEFTRIAXONA SÓDICA, CONCENTRAÇÃO 1 G, FORMA FARMACEUTICA PÓ P/ SOLUÇÃO INJETÁVEL</t>
  </si>
  <si>
    <t>CETOPROFENO, DOSAGEM 50 MG</t>
  </si>
  <si>
    <t>7</t>
  </si>
  <si>
    <t>CIPROFLOXACINO CLORIDRATO, DOSAGEM 500 MG</t>
  </si>
  <si>
    <t>CLONIDINA CLORIDRATO, CONCENTRAÇÃO 0,1 MG</t>
  </si>
  <si>
    <t>27</t>
  </si>
  <si>
    <t>CLOPIDOGREL, DOSAGEM 75 MG</t>
  </si>
  <si>
    <t>60</t>
  </si>
  <si>
    <t>CLORETO DE POTÁSSIO, DOSAGEM 19,1%, APRESENTAÇÃO SOLUÇÃO INJETÁVEL</t>
  </si>
  <si>
    <t>366</t>
  </si>
  <si>
    <t>81</t>
  </si>
  <si>
    <t>BOLSA 100,00 ML</t>
  </si>
  <si>
    <t>150</t>
  </si>
  <si>
    <t>1020</t>
  </si>
  <si>
    <t>5</t>
  </si>
  <si>
    <t>CLOREXIDINA DIGLICONATO, ASPECTO FÍSICO LÍQUIDO, CONCENTRAÇÃO EM SOLUÇÃO AQUOSA À 20%</t>
  </si>
  <si>
    <t>LITRO</t>
  </si>
  <si>
    <t>CLOREXIDINA DIGLUCONATO, DOSAGEM 0,5%, APLICAÇÃO SOLUÇÃO ALCOÓLICA</t>
  </si>
  <si>
    <t>CLOREXIDINA DIGLUCONATO, DOSAGEM 4%, APLICAÇÃO DEGERMANTE</t>
  </si>
  <si>
    <t>9</t>
  </si>
  <si>
    <t>50</t>
  </si>
  <si>
    <t>DEXAMETASONA, DOSAGEM 4 MG/ML, FORMA FARMACÊUTICA SOLUÇÃO INJETÁVEL</t>
  </si>
  <si>
    <t>243</t>
  </si>
  <si>
    <t>195</t>
  </si>
  <si>
    <t>600</t>
  </si>
  <si>
    <t>3</t>
  </si>
  <si>
    <t>1740</t>
  </si>
  <si>
    <t>51</t>
  </si>
  <si>
    <t>201</t>
  </si>
  <si>
    <t>369</t>
  </si>
  <si>
    <t>23</t>
  </si>
  <si>
    <t>FENITOÍNA SÓDICA, DOSAGEM 50 MG/ML, APRESENTAÇÃO SOLUÇÃO INJETÁVEL</t>
  </si>
  <si>
    <t>FENOBARBITAL SÓDICO, DOSAGEM 100 MG/ML, FORMA FARMACÊUTICA SOLUÇÃO INJETÁVEL</t>
  </si>
  <si>
    <t>18</t>
  </si>
  <si>
    <t>FENTANILA, APRESENTAÇÃO SAL CITRATO, DOSAGEM 50 MCG, INDICAÇÃO ADESIVO TRANSDÉRMICO</t>
  </si>
  <si>
    <t>8</t>
  </si>
  <si>
    <t>45</t>
  </si>
  <si>
    <t>864</t>
  </si>
  <si>
    <t>FIO DE SUTURA, MATERIAL NYLON MONOFILAMENTO, TIPO FIO 2-0, COR PRETO, COMPRIMENTO 45 CM, CARACTERÍSTICAS ADICIONAIS COM AGULHA, TIPO AGULHA 3/8 CÍRCULO CORTANTE, COMPRIMENTO AGULHA 4,0 CM, ESTERILIDADE ESTÉRIL</t>
  </si>
  <si>
    <t>1296</t>
  </si>
  <si>
    <t>FLUMAZENIL, DOSAGEM 0,1 MG/ML, INDICAÇÃO SOLUÇÃO INJETÁVEL</t>
  </si>
  <si>
    <t>300</t>
  </si>
  <si>
    <t>345</t>
  </si>
  <si>
    <t>GLICOSE, CONCENTRAÇÃO 50%, INDICAÇÃO SOLUÇÃO INJETÁVEL</t>
  </si>
  <si>
    <t>105</t>
  </si>
  <si>
    <t>HIDRALAZINA, DOSAGEM 20 MG/ML, INDICAÇÃO SOLUÇÃO INJETÁVEL</t>
  </si>
  <si>
    <t>210</t>
  </si>
  <si>
    <t> IODO, APRESENTAÇÃO TINTURA À 2%</t>
  </si>
  <si>
    <t>ISOFLURANO, DOSAGEM 1MG/ML, APRESENTAÇÃO ANESTÉSICO INALATÓRIO.</t>
  </si>
  <si>
    <t>Frasco 100ml</t>
  </si>
  <si>
    <t>LEVOFLOXACINO, DOSAGEM 500 MG</t>
  </si>
  <si>
    <t>LIDOCAÍNA CLORIDRATO, COMPOSIÇÃO ASSOCIADA COM EPINEFRINA, DOSAGEM 2% + 1:200.000, APRESENTAÇÃO INJETÁVEL</t>
  </si>
  <si>
    <t>126</t>
  </si>
  <si>
    <t>24</t>
  </si>
  <si>
    <t>MELOXICAM, CONCENTRAÇÃO 10 MG/ML, APRESENTAÇÃO SOLUÇÃO INJETÁVEL</t>
  </si>
  <si>
    <t>AMPOLA 1,50 ML</t>
  </si>
  <si>
    <t>630</t>
  </si>
  <si>
    <t>METOPROLOL, CONCENTRAÇÃO 1 MG/ML, FORMA FARMACEUTICA SOLUÇÃO INJETÁVEL</t>
  </si>
  <si>
    <t>123</t>
  </si>
  <si>
    <t>AMPOLA 3,00 Ml</t>
  </si>
  <si>
    <t>501</t>
  </si>
  <si>
    <t> AMPOLA 1,00 ML</t>
  </si>
  <si>
    <t>25</t>
  </si>
  <si>
    <t>CLONAZEPAM, DOSAGEM 2,5 MG/ML, APRESENTAÇÃO SOLUÇÃO ORAL- GOTAS</t>
  </si>
  <si>
    <t>NOREPINEFRINA, CONCENTRAÇÃO 2 MG/ML, FORMA FARMACÊUTICA SOLUÇÃO INJETÁVEL</t>
  </si>
  <si>
    <t>AMPOLA 4,00 ML</t>
  </si>
  <si>
    <t>OMEPRAZOL, CONCENTRAÇÃO 40 MG, USO INJETÁVEL</t>
  </si>
  <si>
    <t>OMEPRAZOL, CONCENTRAÇÃO 20 MG</t>
  </si>
  <si>
    <t>CÁPSULA</t>
  </si>
  <si>
    <t>855</t>
  </si>
  <si>
    <t>PARACETAMOL, DOSAGEM COMPRIMIDO 750 MG</t>
  </si>
  <si>
    <t>500</t>
  </si>
  <si>
    <t>99</t>
  </si>
  <si>
    <t>PROPOFOL, DOSAGEM 10 MG/ML, FORMA FARMACÊUTICA EMULSÃO INJETÁVEL, CARACTERÍSTICA ADICIONAL SERINGA 20 ML</t>
  </si>
  <si>
    <t>AMPOLA 20,00 ML</t>
  </si>
  <si>
    <t>PROPRANOLOL CLORIDRATO, DOSAGEM 40 MG</t>
  </si>
  <si>
    <t>861</t>
  </si>
  <si>
    <t>RINGER, COMPOSIÇÃO ASSOCIADO COM LACTATO DE SÓDIO, FORMA FARMACÊUTICA SOLUÇÃO INJETÁVEL, CARACTERÍSTICA ADICIONAL SISTEMA FECHADO</t>
  </si>
  <si>
    <t>825</t>
  </si>
  <si>
    <t> FRASCO\DOSE</t>
  </si>
  <si>
    <t>39</t>
  </si>
  <si>
    <t>SULFAMETOXAZOL, COMPOSIÇÃO ASSOCIADO À TRIMETOPRIMA, CONCENTRAÇÃO 800MG + 160MG</t>
  </si>
  <si>
    <t>750</t>
  </si>
  <si>
    <t>SULFAMETOXAZOL, COMPOSIÇÃO ASSOCIADO À TRIMETOPRIMA, CONCENTRAÇÃO 400MG + 80MG</t>
  </si>
  <si>
    <t>SUXAMETÔNIO CLORETO, DOSAGEM 100 MG, INDICAÇÃO INJETÁVEL</t>
  </si>
  <si>
    <t> TIOPENTAL SÓDICO, DOSAGEM 0,5G, FORMA FARMACÊUTICA PÓ PARA SOLUÇÃO INJETÁVEL</t>
  </si>
  <si>
    <t>1170</t>
  </si>
  <si>
    <t>570</t>
  </si>
  <si>
    <t>615</t>
  </si>
  <si>
    <t>GESTOR: NOME COMPLETO (SETOR)</t>
  </si>
  <si>
    <t>CIRURGICA CENTRAL LTDA</t>
  </si>
  <si>
    <t>03.167.627/0001-20</t>
  </si>
  <si>
    <t>FORMULAS MAGISTRAIS MANIPULACOES ESPECIAIS LTDA</t>
  </si>
  <si>
    <t>07.316.691/0001-86</t>
  </si>
  <si>
    <t xml:space="preserve"> LUCIANA SAMA CHARARA PRODUTOS HOSPITALARES</t>
  </si>
  <si>
    <t>DISTRIBUIDORA DE MEDICAMENTOS PRO SAUDE LTDA</t>
  </si>
  <si>
    <t>08.676.370/0001-55</t>
  </si>
  <si>
    <t>BALSAMO DISTRIBUIDORA DE MEDICAMENTOS EIRELI</t>
  </si>
  <si>
    <t>11.858.797/0001-89</t>
  </si>
  <si>
    <t>FARMA TOP MEDICAMENTOS EIRELI</t>
  </si>
  <si>
    <t>14.080.830/0001-80</t>
  </si>
  <si>
    <t>MEDMAX COMERCIO DE MEDICAMENTOS LTDA</t>
  </si>
  <si>
    <t>16.553.940/0001-48</t>
  </si>
  <si>
    <t>DMC DISTRIBUIDORAS, COMERCIO D MEDICAMENTOS EIRELI</t>
  </si>
  <si>
    <t>FBC DE NITEROI COMERCIO E SERVICOS EIRELI</t>
  </si>
  <si>
    <t>22.341.240/0001-92</t>
  </si>
  <si>
    <t>EXEMPLARMED COMERCIO DE PRODUTOS HOSPITALARES LTDA</t>
  </si>
  <si>
    <t>ÚLTIMA ATUALIZAÇÃO SALDO FEITA EM:</t>
  </si>
  <si>
    <t>rafael - 12/07/18</t>
  </si>
  <si>
    <t>(vazio)</t>
  </si>
  <si>
    <t>2018NE801074</t>
  </si>
  <si>
    <t>2018NE800756</t>
  </si>
  <si>
    <t>Papeleta 253/2018</t>
  </si>
  <si>
    <t xml:space="preserve">Concluído </t>
  </si>
  <si>
    <t>2018NE800757</t>
  </si>
  <si>
    <t>Papeleta 264/2018</t>
  </si>
  <si>
    <t>2018NE800758</t>
  </si>
  <si>
    <t>2018NE800759</t>
  </si>
  <si>
    <t>2018NE800760</t>
  </si>
  <si>
    <t>2018NE800761</t>
  </si>
  <si>
    <t>Papeleta 274/2018</t>
  </si>
  <si>
    <t>2018NE800762</t>
  </si>
  <si>
    <t>2018NE800763</t>
  </si>
  <si>
    <t>Papeleta 260/2018</t>
  </si>
  <si>
    <t>2018NE801069</t>
  </si>
  <si>
    <t xml:space="preserve">Vencimento em 25/11/2018 </t>
  </si>
  <si>
    <t>2018NE801070</t>
  </si>
  <si>
    <t>2018NE801071</t>
  </si>
  <si>
    <t>2018NE801072</t>
  </si>
  <si>
    <t>2018NE801073</t>
  </si>
  <si>
    <t>2018NE801075</t>
  </si>
  <si>
    <t>2018NE801076</t>
  </si>
  <si>
    <t xml:space="preserve">26/09/2018 
</t>
  </si>
  <si>
    <t>Papeleta 327/2018</t>
  </si>
  <si>
    <t>Papeleta 328/2018</t>
  </si>
  <si>
    <t>EMPENHO DE ANULAÇÃO 2018NE801710</t>
  </si>
  <si>
    <t>EMPENHO DE ANULAÇÃO 2018NE801711</t>
  </si>
  <si>
    <t>EMPENHO DE ANULAÇÃO 2018NE801711 - OBS: ANULADOS 5UND</t>
  </si>
  <si>
    <t>Papeleta 353/2018</t>
  </si>
  <si>
    <t>Papeleta 331/2018</t>
  </si>
  <si>
    <t>Papeleta 358/2018</t>
  </si>
  <si>
    <t xml:space="preserve">Papeleta 337/2018
</t>
  </si>
  <si>
    <t>2018NE801446</t>
  </si>
  <si>
    <t>2018NE801447</t>
  </si>
  <si>
    <t>2018NE801449</t>
  </si>
  <si>
    <t>2018NE801450</t>
  </si>
  <si>
    <t>Vencido em 09/01/2019</t>
  </si>
  <si>
    <t>2018NE801451</t>
  </si>
  <si>
    <t>2018NE801452</t>
  </si>
  <si>
    <t>Ofício de cobrança nº 299/ 18 enviado em 10/01/2019</t>
  </si>
  <si>
    <t>2018NE801453</t>
  </si>
  <si>
    <t>2018NE801454</t>
  </si>
  <si>
    <t>Papeleta 010/19</t>
  </si>
  <si>
    <t>2018NE801448</t>
  </si>
  <si>
    <t>Papeleta 15/2019</t>
  </si>
  <si>
    <t>Papeleta 13/2019</t>
  </si>
  <si>
    <t>Papeleta 17/2019</t>
  </si>
  <si>
    <t>EMPRESA IMPEDIDA</t>
  </si>
  <si>
    <t>NF/11090</t>
  </si>
  <si>
    <t>NF/5333</t>
  </si>
  <si>
    <t>NF/1047</t>
  </si>
  <si>
    <t>NF/3680</t>
  </si>
  <si>
    <t>28/11 e 18/02/2019</t>
  </si>
  <si>
    <t>NF/4498 e 5335</t>
  </si>
  <si>
    <t xml:space="preserve"> 08/02 e 28/03/2019</t>
  </si>
  <si>
    <t>NF/1061 e 1135</t>
  </si>
  <si>
    <t>NF/13144</t>
  </si>
  <si>
    <t>NF/11091</t>
  </si>
  <si>
    <t>Anulado pela nota
2018NE800881.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</si>
</sst>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_-;\-* #,##0_-;_-* &quot;-&quot;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0"/>
      <color theme="1"/>
      <name val="Eras Medium ITC"/>
      <family val="2"/>
    </font>
    <font>
      <sz val="10"/>
      <name val="Eras Medium ITC"/>
      <family val="2"/>
    </font>
    <font>
      <sz val="9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rgb="FFFF0000"/>
      <name val="Arial"/>
      <family val="2"/>
    </font>
    <font>
      <sz val="1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sz val="11"/>
      <name val="Calibri"/>
      <family val="2"/>
      <scheme val="minor"/>
    </font>
    <font>
      <b/>
      <sz val="10"/>
      <color rgb="FF000000"/>
      <name val="Arial"/>
      <family val="2"/>
    </font>
    <font>
      <b/>
      <sz val="9"/>
      <color rgb="FF187400"/>
      <name val="Verdana"/>
      <family val="2"/>
    </font>
    <font>
      <b/>
      <sz val="9"/>
      <color rgb="FFFF0000"/>
      <name val="Verdan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000000"/>
      <name val="Calibri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theme="1"/>
      <name val="Calibri"/>
      <family val="2"/>
    </font>
    <font>
      <b/>
      <sz val="18"/>
      <color rgb="FFFF0000"/>
      <name val="Arial"/>
      <family val="2"/>
    </font>
    <font>
      <b/>
      <sz val="24"/>
      <color rgb="FFFF0000"/>
      <name val="Calibri"/>
      <family val="2"/>
    </font>
    <font>
      <b/>
      <sz val="14"/>
      <color rgb="FF000000"/>
      <name val="Arial"/>
      <family val="2"/>
    </font>
    <font>
      <b/>
      <u/>
      <sz val="14"/>
      <color rgb="FF000000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b/>
      <sz val="11"/>
      <color rgb="FFFF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b/>
      <i/>
      <sz val="9"/>
      <color rgb="FF0D0D0D"/>
      <name val="Arial"/>
      <family val="2"/>
    </font>
    <font>
      <b/>
      <sz val="10"/>
      <color rgb="FF000000"/>
      <name val="Calibri"/>
      <family val="2"/>
    </font>
    <font>
      <b/>
      <sz val="9"/>
      <color theme="1"/>
      <name val="Verdana"/>
      <family val="2"/>
    </font>
    <font>
      <b/>
      <sz val="10"/>
      <color theme="1"/>
      <name val="Verdana"/>
      <family val="2"/>
    </font>
    <font>
      <sz val="9"/>
      <color theme="1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theme="4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4" tint="0.39997558519241921"/>
        <bgColor indexed="64"/>
      </patternFill>
    </fill>
  </fills>
  <borders count="39">
    <border>
      <left/>
      <right/>
      <top/>
      <bottom/>
      <diagonal/>
    </border>
    <border>
      <left style="dashed">
        <color theme="3"/>
      </left>
      <right style="dashed">
        <color theme="3"/>
      </right>
      <top style="dashed">
        <color theme="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double">
        <color theme="9" tint="-0.499984740745262"/>
      </left>
      <right/>
      <top style="double">
        <color theme="9" tint="-0.499984740745262"/>
      </top>
      <bottom style="double">
        <color theme="9" tint="-0.499984740745262"/>
      </bottom>
      <diagonal/>
    </border>
    <border>
      <left/>
      <right style="double">
        <color theme="9" tint="-0.499984740745262"/>
      </right>
      <top style="double">
        <color theme="9" tint="-0.499984740745262"/>
      </top>
      <bottom style="double">
        <color theme="9" tint="-0.499984740745262"/>
      </bottom>
      <diagonal/>
    </border>
    <border>
      <left/>
      <right/>
      <top/>
      <bottom style="double">
        <color theme="9" tint="-0.499984740745262"/>
      </bottom>
      <diagonal/>
    </border>
    <border>
      <left style="double">
        <color theme="9" tint="-0.499984740745262"/>
      </left>
      <right/>
      <top style="double">
        <color theme="9" tint="-0.499984740745262"/>
      </top>
      <bottom/>
      <diagonal/>
    </border>
    <border>
      <left/>
      <right/>
      <top style="double">
        <color theme="9" tint="-0.499984740745262"/>
      </top>
      <bottom/>
      <diagonal/>
    </border>
    <border>
      <left/>
      <right style="thin">
        <color theme="9" tint="-0.499984740745262"/>
      </right>
      <top style="double">
        <color theme="9" tint="-0.499984740745262"/>
      </top>
      <bottom/>
      <diagonal/>
    </border>
    <border>
      <left/>
      <right style="double">
        <color theme="9" tint="-0.499984740745262"/>
      </right>
      <top style="double">
        <color theme="9" tint="-0.499984740745262"/>
      </top>
      <bottom/>
      <diagonal/>
    </border>
    <border>
      <left style="double">
        <color theme="9" tint="-0.499984740745262"/>
      </left>
      <right/>
      <top/>
      <bottom/>
      <diagonal/>
    </border>
    <border>
      <left style="double">
        <color theme="9" tint="-0.499984740745262"/>
      </left>
      <right style="double">
        <color theme="9" tint="-0.499984740745262"/>
      </right>
      <top style="double">
        <color theme="9" tint="-0.499984740745262"/>
      </top>
      <bottom/>
      <diagonal/>
    </border>
    <border>
      <left style="double">
        <color theme="9" tint="-0.499984740745262"/>
      </left>
      <right style="double">
        <color theme="9" tint="-0.499984740745262"/>
      </right>
      <top/>
      <bottom/>
      <diagonal/>
    </border>
    <border>
      <left/>
      <right/>
      <top style="double">
        <color theme="9" tint="-0.499984740745262"/>
      </top>
      <bottom style="double">
        <color theme="9" tint="-0.499984740745262"/>
      </bottom>
      <diagonal/>
    </border>
    <border>
      <left/>
      <right style="thin">
        <color theme="9" tint="-0.499984740745262"/>
      </right>
      <top style="double">
        <color theme="9" tint="-0.499984740745262"/>
      </top>
      <bottom style="double">
        <color theme="9" tint="-0.499984740745262"/>
      </bottom>
      <diagonal/>
    </border>
    <border>
      <left style="double">
        <color theme="9" tint="-0.499984740745262"/>
      </left>
      <right style="double">
        <color theme="9" tint="-0.499984740745262"/>
      </right>
      <top style="double">
        <color theme="9" tint="-0.499984740745262"/>
      </top>
      <bottom style="double">
        <color theme="9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1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4" fontId="4" fillId="2" borderId="1" xfId="2" applyFont="1" applyFill="1" applyBorder="1" applyAlignment="1" applyProtection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49" fontId="4" fillId="2" borderId="1" xfId="2" applyNumberFormat="1" applyFont="1" applyFill="1" applyBorder="1" applyAlignment="1" applyProtection="1">
      <alignment horizontal="center" vertical="center" wrapText="1"/>
    </xf>
    <xf numFmtId="164" fontId="5" fillId="3" borderId="2" xfId="1" applyNumberFormat="1" applyFont="1" applyFill="1" applyBorder="1" applyAlignment="1">
      <alignment horizontal="center" vertical="center" wrapText="1"/>
    </xf>
    <xf numFmtId="164" fontId="6" fillId="3" borderId="2" xfId="1" applyNumberFormat="1" applyFont="1" applyFill="1" applyBorder="1" applyAlignment="1">
      <alignment horizontal="center" vertical="center" wrapText="1"/>
    </xf>
    <xf numFmtId="0" fontId="6" fillId="3" borderId="2" xfId="1" applyNumberFormat="1" applyFont="1" applyFill="1" applyBorder="1" applyAlignment="1">
      <alignment horizontal="center" vertical="center" wrapText="1"/>
    </xf>
    <xf numFmtId="44" fontId="5" fillId="3" borderId="2" xfId="2" applyFont="1" applyFill="1" applyBorder="1" applyAlignment="1">
      <alignment horizontal="center" vertical="center" wrapText="1"/>
    </xf>
    <xf numFmtId="14" fontId="5" fillId="3" borderId="2" xfId="1" applyNumberFormat="1" applyFont="1" applyFill="1" applyBorder="1" applyAlignment="1">
      <alignment horizontal="center" vertical="center" wrapText="1"/>
    </xf>
    <xf numFmtId="44" fontId="7" fillId="3" borderId="2" xfId="2" applyFont="1" applyFill="1" applyBorder="1" applyAlignment="1">
      <alignment horizontal="center" vertical="center" wrapText="1"/>
    </xf>
    <xf numFmtId="164" fontId="7" fillId="3" borderId="2" xfId="1" applyNumberFormat="1" applyFont="1" applyFill="1" applyBorder="1" applyAlignment="1">
      <alignment horizontal="center" vertical="center" wrapText="1"/>
    </xf>
    <xf numFmtId="0" fontId="5" fillId="3" borderId="2" xfId="1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NumberFormat="1"/>
    <xf numFmtId="49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9" fillId="0" borderId="0" xfId="0" applyFont="1" applyFill="1" applyBorder="1" applyAlignment="1">
      <alignment horizontal="center" vertical="center" wrapText="1"/>
    </xf>
    <xf numFmtId="49" fontId="14" fillId="0" borderId="16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0" xfId="0" applyFont="1"/>
    <xf numFmtId="0" fontId="15" fillId="0" borderId="0" xfId="0" applyFont="1"/>
    <xf numFmtId="14" fontId="17" fillId="0" borderId="2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vertical="center" wrapText="1"/>
    </xf>
    <xf numFmtId="14" fontId="17" fillId="0" borderId="2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5" fillId="3" borderId="16" xfId="1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9" fillId="6" borderId="0" xfId="0" applyFont="1" applyFill="1" applyAlignment="1">
      <alignment wrapText="1"/>
    </xf>
    <xf numFmtId="0" fontId="20" fillId="6" borderId="0" xfId="0" applyFont="1" applyFill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3" fontId="0" fillId="0" borderId="24" xfId="0" applyNumberForma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44" fontId="0" fillId="0" borderId="31" xfId="0" applyNumberForma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44" fontId="0" fillId="0" borderId="32" xfId="0" applyNumberFormat="1" applyBorder="1" applyAlignment="1">
      <alignment horizontal="center" vertical="center" wrapText="1"/>
    </xf>
    <xf numFmtId="0" fontId="0" fillId="3" borderId="0" xfId="0" applyFill="1" applyAlignment="1">
      <alignment horizontal="left" vertical="center" wrapText="1"/>
    </xf>
    <xf numFmtId="0" fontId="0" fillId="3" borderId="0" xfId="0" applyFill="1"/>
    <xf numFmtId="0" fontId="3" fillId="7" borderId="23" xfId="0" applyFont="1" applyFill="1" applyBorder="1" applyAlignment="1">
      <alignment horizontal="center" vertical="center" wrapText="1"/>
    </xf>
    <xf numFmtId="0" fontId="3" fillId="7" borderId="33" xfId="0" applyFont="1" applyFill="1" applyBorder="1" applyAlignment="1">
      <alignment horizontal="center" vertical="center" wrapText="1"/>
    </xf>
    <xf numFmtId="0" fontId="3" fillId="7" borderId="34" xfId="0" applyFont="1" applyFill="1" applyBorder="1" applyAlignment="1">
      <alignment horizontal="center" vertical="center" wrapText="1"/>
    </xf>
    <xf numFmtId="44" fontId="0" fillId="7" borderId="35" xfId="0" applyNumberFormat="1" applyFill="1" applyBorder="1" applyAlignment="1">
      <alignment horizontal="center" vertical="center" wrapText="1"/>
    </xf>
    <xf numFmtId="0" fontId="0" fillId="0" borderId="23" xfId="0" pivotButton="1" applyBorder="1" applyAlignment="1">
      <alignment horizontal="left" vertical="center" wrapText="1"/>
    </xf>
    <xf numFmtId="0" fontId="0" fillId="0" borderId="26" xfId="0" pivotButton="1" applyBorder="1" applyAlignment="1">
      <alignment horizontal="center" vertical="center" wrapText="1"/>
    </xf>
    <xf numFmtId="0" fontId="0" fillId="0" borderId="27" xfId="0" pivotButton="1" applyBorder="1" applyAlignment="1">
      <alignment horizontal="center" vertical="center" wrapText="1"/>
    </xf>
    <xf numFmtId="0" fontId="0" fillId="0" borderId="28" xfId="0" pivotButton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164" fontId="5" fillId="5" borderId="2" xfId="1" applyNumberFormat="1" applyFont="1" applyFill="1" applyBorder="1" applyAlignment="1">
      <alignment horizontal="center" vertical="center" wrapText="1"/>
    </xf>
    <xf numFmtId="164" fontId="6" fillId="5" borderId="2" xfId="1" applyNumberFormat="1" applyFont="1" applyFill="1" applyBorder="1" applyAlignment="1">
      <alignment horizontal="center" vertical="center" wrapText="1"/>
    </xf>
    <xf numFmtId="0" fontId="0" fillId="5" borderId="0" xfId="0" applyFill="1"/>
    <xf numFmtId="164" fontId="7" fillId="3" borderId="36" xfId="1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right"/>
    </xf>
    <xf numFmtId="0" fontId="25" fillId="0" borderId="0" xfId="0" applyFont="1" applyFill="1" applyBorder="1"/>
    <xf numFmtId="0" fontId="10" fillId="0" borderId="0" xfId="0" applyFont="1" applyFill="1" applyBorder="1"/>
    <xf numFmtId="0" fontId="27" fillId="0" borderId="0" xfId="0" applyFont="1" applyFill="1" applyBorder="1"/>
    <xf numFmtId="0" fontId="26" fillId="0" borderId="0" xfId="0" applyFont="1" applyFill="1" applyBorder="1" applyAlignment="1">
      <alignment horizontal="left"/>
    </xf>
    <xf numFmtId="14" fontId="28" fillId="0" borderId="9" xfId="0" applyNumberFormat="1" applyFont="1" applyFill="1" applyBorder="1" applyAlignment="1">
      <alignment horizontal="left"/>
    </xf>
    <xf numFmtId="0" fontId="29" fillId="9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/>
    <xf numFmtId="14" fontId="10" fillId="0" borderId="0" xfId="0" applyNumberFormat="1" applyFont="1" applyFill="1" applyBorder="1"/>
    <xf numFmtId="0" fontId="29" fillId="0" borderId="0" xfId="0" applyFont="1" applyFill="1" applyBorder="1" applyAlignment="1">
      <alignment horizontal="center" vertical="center"/>
    </xf>
    <xf numFmtId="14" fontId="30" fillId="0" borderId="0" xfId="0" applyNumberFormat="1" applyFont="1" applyFill="1" applyBorder="1" applyAlignment="1">
      <alignment horizontal="left"/>
    </xf>
    <xf numFmtId="14" fontId="25" fillId="0" borderId="0" xfId="0" applyNumberFormat="1" applyFont="1" applyFill="1" applyBorder="1"/>
    <xf numFmtId="0" fontId="25" fillId="0" borderId="0" xfId="0" applyFont="1" applyFill="1" applyBorder="1" applyAlignment="1">
      <alignment horizontal="right" vertical="center"/>
    </xf>
    <xf numFmtId="0" fontId="32" fillId="11" borderId="37" xfId="0" applyFont="1" applyFill="1" applyBorder="1" applyAlignment="1">
      <alignment horizontal="center" vertical="center" wrapText="1"/>
    </xf>
    <xf numFmtId="0" fontId="33" fillId="11" borderId="37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left" vertical="center" wrapText="1"/>
    </xf>
    <xf numFmtId="44" fontId="25" fillId="0" borderId="16" xfId="2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44" fontId="25" fillId="0" borderId="2" xfId="2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 wrapText="1"/>
    </xf>
    <xf numFmtId="0" fontId="13" fillId="9" borderId="16" xfId="0" applyFont="1" applyFill="1" applyBorder="1" applyAlignment="1">
      <alignment horizontal="center" vertical="center"/>
    </xf>
    <xf numFmtId="0" fontId="13" fillId="9" borderId="2" xfId="0" applyFont="1" applyFill="1" applyBorder="1" applyAlignment="1">
      <alignment horizontal="left" vertical="center" wrapText="1"/>
    </xf>
    <xf numFmtId="0" fontId="13" fillId="9" borderId="16" xfId="0" applyFont="1" applyFill="1" applyBorder="1" applyAlignment="1">
      <alignment horizontal="left" vertical="center" wrapText="1"/>
    </xf>
    <xf numFmtId="49" fontId="14" fillId="9" borderId="2" xfId="0" applyNumberFormat="1" applyFont="1" applyFill="1" applyBorder="1" applyAlignment="1">
      <alignment horizontal="center" vertical="center"/>
    </xf>
    <xf numFmtId="44" fontId="25" fillId="9" borderId="2" xfId="2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/>
    </xf>
    <xf numFmtId="0" fontId="26" fillId="11" borderId="2" xfId="0" applyFont="1" applyFill="1" applyBorder="1" applyAlignment="1">
      <alignment horizontal="center"/>
    </xf>
    <xf numFmtId="0" fontId="12" fillId="11" borderId="18" xfId="0" applyFont="1" applyFill="1" applyBorder="1" applyAlignment="1">
      <alignment horizontal="center"/>
    </xf>
    <xf numFmtId="0" fontId="37" fillId="11" borderId="2" xfId="0" applyFont="1" applyFill="1" applyBorder="1" applyAlignment="1">
      <alignment wrapText="1"/>
    </xf>
    <xf numFmtId="0" fontId="25" fillId="0" borderId="2" xfId="0" applyFont="1" applyFill="1" applyBorder="1" applyAlignment="1">
      <alignment horizontal="center"/>
    </xf>
    <xf numFmtId="0" fontId="26" fillId="0" borderId="18" xfId="0" applyFont="1" applyFill="1" applyBorder="1" applyAlignment="1">
      <alignment horizontal="center"/>
    </xf>
    <xf numFmtId="0" fontId="36" fillId="0" borderId="2" xfId="0" applyFont="1" applyFill="1" applyBorder="1"/>
    <xf numFmtId="0" fontId="25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6" fillId="9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40" fillId="9" borderId="3" xfId="0" applyFont="1" applyFill="1" applyBorder="1" applyAlignment="1"/>
    <xf numFmtId="0" fontId="40" fillId="9" borderId="0" xfId="0" applyFont="1" applyFill="1" applyBorder="1" applyAlignment="1"/>
    <xf numFmtId="164" fontId="5" fillId="0" borderId="2" xfId="1" applyNumberFormat="1" applyFont="1" applyFill="1" applyBorder="1" applyAlignment="1">
      <alignment horizontal="center" vertical="center" wrapText="1"/>
    </xf>
    <xf numFmtId="0" fontId="5" fillId="0" borderId="2" xfId="1" applyNumberFormat="1" applyFont="1" applyFill="1" applyBorder="1" applyAlignment="1">
      <alignment horizontal="center" vertical="center" wrapText="1"/>
    </xf>
    <xf numFmtId="164" fontId="42" fillId="3" borderId="2" xfId="1" applyNumberFormat="1" applyFont="1" applyFill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164" fontId="5" fillId="3" borderId="36" xfId="1" applyNumberFormat="1" applyFont="1" applyFill="1" applyBorder="1" applyAlignment="1">
      <alignment horizontal="center" vertical="center" wrapText="1"/>
    </xf>
    <xf numFmtId="164" fontId="5" fillId="3" borderId="38" xfId="1" applyNumberFormat="1" applyFont="1" applyFill="1" applyBorder="1" applyAlignment="1">
      <alignment horizontal="center" vertical="center" wrapText="1"/>
    </xf>
    <xf numFmtId="164" fontId="5" fillId="3" borderId="16" xfId="1" applyNumberFormat="1" applyFont="1" applyFill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/>
    </xf>
    <xf numFmtId="14" fontId="5" fillId="0" borderId="2" xfId="1" applyNumberFormat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center" vertical="center" wrapText="1"/>
    </xf>
    <xf numFmtId="44" fontId="5" fillId="0" borderId="2" xfId="2" applyFont="1" applyFill="1" applyBorder="1" applyAlignment="1">
      <alignment horizontal="center" vertical="center" wrapText="1"/>
    </xf>
    <xf numFmtId="0" fontId="5" fillId="12" borderId="2" xfId="1" applyNumberFormat="1" applyFont="1" applyFill="1" applyBorder="1" applyAlignment="1">
      <alignment horizontal="center" vertical="center" wrapText="1"/>
    </xf>
    <xf numFmtId="14" fontId="5" fillId="12" borderId="2" xfId="1" applyNumberFormat="1" applyFont="1" applyFill="1" applyBorder="1" applyAlignment="1">
      <alignment horizontal="center" vertical="center" wrapText="1"/>
    </xf>
    <xf numFmtId="164" fontId="5" fillId="12" borderId="2" xfId="1" applyNumberFormat="1" applyFont="1" applyFill="1" applyBorder="1" applyAlignment="1">
      <alignment horizontal="center" vertical="center" wrapText="1"/>
    </xf>
    <xf numFmtId="164" fontId="6" fillId="12" borderId="2" xfId="1" applyNumberFormat="1" applyFont="1" applyFill="1" applyBorder="1" applyAlignment="1">
      <alignment horizontal="center" vertical="center" wrapText="1"/>
    </xf>
    <xf numFmtId="0" fontId="6" fillId="12" borderId="2" xfId="1" applyNumberFormat="1" applyFont="1" applyFill="1" applyBorder="1" applyAlignment="1">
      <alignment horizontal="center" vertical="center" wrapText="1"/>
    </xf>
    <xf numFmtId="44" fontId="5" fillId="12" borderId="2" xfId="2" applyFont="1" applyFill="1" applyBorder="1" applyAlignment="1">
      <alignment horizontal="center" vertical="center" wrapText="1"/>
    </xf>
    <xf numFmtId="44" fontId="7" fillId="12" borderId="2" xfId="2" applyFont="1" applyFill="1" applyBorder="1" applyAlignment="1">
      <alignment horizontal="center" vertical="center" wrapText="1"/>
    </xf>
    <xf numFmtId="0" fontId="0" fillId="12" borderId="0" xfId="0" applyFill="1"/>
    <xf numFmtId="0" fontId="5" fillId="5" borderId="2" xfId="1" applyNumberFormat="1" applyFont="1" applyFill="1" applyBorder="1" applyAlignment="1">
      <alignment horizontal="center" vertical="center" wrapText="1"/>
    </xf>
    <xf numFmtId="14" fontId="5" fillId="5" borderId="2" xfId="1" applyNumberFormat="1" applyFont="1" applyFill="1" applyBorder="1" applyAlignment="1">
      <alignment horizontal="center" vertical="center" wrapText="1"/>
    </xf>
    <xf numFmtId="0" fontId="6" fillId="5" borderId="2" xfId="1" applyNumberFormat="1" applyFont="1" applyFill="1" applyBorder="1" applyAlignment="1">
      <alignment horizontal="center" vertical="center" wrapText="1"/>
    </xf>
    <xf numFmtId="44" fontId="5" fillId="5" borderId="2" xfId="2" applyFont="1" applyFill="1" applyBorder="1" applyAlignment="1">
      <alignment horizontal="center" vertical="center" wrapText="1"/>
    </xf>
    <xf numFmtId="44" fontId="7" fillId="5" borderId="2" xfId="2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/>
    </xf>
    <xf numFmtId="14" fontId="17" fillId="5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7" fillId="0" borderId="2" xfId="0" applyFont="1" applyBorder="1" applyAlignment="1">
      <alignment horizontal="center" vertical="center" wrapText="1"/>
    </xf>
    <xf numFmtId="0" fontId="5" fillId="3" borderId="18" xfId="1" applyNumberFormat="1" applyFont="1" applyFill="1" applyBorder="1" applyAlignment="1">
      <alignment horizontal="center" vertical="center" wrapText="1"/>
    </xf>
    <xf numFmtId="0" fontId="41" fillId="0" borderId="38" xfId="0" applyFont="1" applyBorder="1" applyAlignment="1">
      <alignment horizontal="center" vertical="center" wrapText="1"/>
    </xf>
    <xf numFmtId="164" fontId="5" fillId="5" borderId="36" xfId="1" applyNumberFormat="1" applyFont="1" applyFill="1" applyBorder="1" applyAlignment="1">
      <alignment horizontal="center" vertical="center" wrapText="1"/>
    </xf>
    <xf numFmtId="16" fontId="17" fillId="0" borderId="2" xfId="0" applyNumberFormat="1" applyFont="1" applyBorder="1" applyAlignment="1">
      <alignment horizontal="center" vertical="center"/>
    </xf>
    <xf numFmtId="0" fontId="17" fillId="0" borderId="2" xfId="0" applyNumberFormat="1" applyFont="1" applyBorder="1" applyAlignment="1">
      <alignment horizontal="center" vertical="center"/>
    </xf>
    <xf numFmtId="14" fontId="17" fillId="0" borderId="0" xfId="0" applyNumberFormat="1" applyFont="1" applyAlignment="1">
      <alignment horizontal="center" vertical="center"/>
    </xf>
    <xf numFmtId="0" fontId="26" fillId="0" borderId="3" xfId="0" applyFont="1" applyFill="1" applyBorder="1" applyAlignment="1">
      <alignment horizontal="center"/>
    </xf>
    <xf numFmtId="0" fontId="26" fillId="0" borderId="18" xfId="0" applyFont="1" applyFill="1" applyBorder="1" applyAlignment="1">
      <alignment horizontal="center"/>
    </xf>
    <xf numFmtId="0" fontId="29" fillId="9" borderId="10" xfId="0" applyFont="1" applyFill="1" applyBorder="1" applyAlignment="1">
      <alignment horizontal="center" vertical="center"/>
    </xf>
    <xf numFmtId="0" fontId="29" fillId="9" borderId="11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wrapText="1"/>
    </xf>
    <xf numFmtId="0" fontId="8" fillId="4" borderId="5" xfId="0" applyFont="1" applyFill="1" applyBorder="1" applyAlignment="1">
      <alignment horizontal="center" wrapText="1"/>
    </xf>
    <xf numFmtId="0" fontId="8" fillId="4" borderId="6" xfId="0" applyFont="1" applyFill="1" applyBorder="1" applyAlignment="1">
      <alignment horizontal="center" wrapText="1"/>
    </xf>
    <xf numFmtId="0" fontId="25" fillId="0" borderId="3" xfId="0" applyFont="1" applyFill="1" applyBorder="1" applyAlignment="1">
      <alignment horizontal="left"/>
    </xf>
    <xf numFmtId="0" fontId="25" fillId="0" borderId="17" xfId="0" applyFont="1" applyFill="1" applyBorder="1" applyAlignment="1">
      <alignment horizontal="left"/>
    </xf>
    <xf numFmtId="0" fontId="25" fillId="0" borderId="18" xfId="0" applyFont="1" applyFill="1" applyBorder="1" applyAlignment="1">
      <alignment horizontal="left"/>
    </xf>
    <xf numFmtId="0" fontId="31" fillId="10" borderId="12" xfId="0" applyFont="1" applyFill="1" applyBorder="1" applyAlignment="1">
      <alignment horizontal="center" vertical="center" wrapText="1"/>
    </xf>
    <xf numFmtId="0" fontId="31" fillId="10" borderId="13" xfId="0" applyFont="1" applyFill="1" applyBorder="1" applyAlignment="1">
      <alignment horizontal="center" vertical="center" wrapText="1"/>
    </xf>
    <xf numFmtId="0" fontId="16" fillId="10" borderId="14" xfId="0" applyFont="1" applyFill="1" applyBorder="1" applyAlignment="1">
      <alignment horizontal="center" vertical="center" wrapText="1"/>
    </xf>
    <xf numFmtId="0" fontId="16" fillId="10" borderId="15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/>
    </xf>
    <xf numFmtId="0" fontId="37" fillId="0" borderId="2" xfId="0" applyFont="1" applyFill="1" applyBorder="1" applyAlignment="1">
      <alignment horizontal="center"/>
    </xf>
    <xf numFmtId="0" fontId="26" fillId="11" borderId="3" xfId="0" applyFont="1" applyFill="1" applyBorder="1" applyAlignment="1">
      <alignment horizontal="center"/>
    </xf>
    <xf numFmtId="0" fontId="26" fillId="11" borderId="17" xfId="0" applyFont="1" applyFill="1" applyBorder="1" applyAlignment="1">
      <alignment horizontal="center"/>
    </xf>
    <xf numFmtId="0" fontId="26" fillId="11" borderId="18" xfId="0" applyFont="1" applyFill="1" applyBorder="1" applyAlignment="1">
      <alignment horizontal="center"/>
    </xf>
    <xf numFmtId="0" fontId="12" fillId="11" borderId="3" xfId="0" applyFont="1" applyFill="1" applyBorder="1" applyAlignment="1">
      <alignment horizontal="center"/>
    </xf>
    <xf numFmtId="0" fontId="12" fillId="11" borderId="18" xfId="0" applyFont="1" applyFill="1" applyBorder="1" applyAlignment="1">
      <alignment horizontal="center"/>
    </xf>
    <xf numFmtId="0" fontId="24" fillId="0" borderId="7" xfId="0" applyFont="1" applyFill="1" applyBorder="1" applyAlignment="1">
      <alignment horizontal="center"/>
    </xf>
    <xf numFmtId="0" fontId="24" fillId="0" borderId="8" xfId="0" applyFont="1" applyFill="1" applyBorder="1" applyAlignment="1">
      <alignment horizontal="center"/>
    </xf>
    <xf numFmtId="49" fontId="26" fillId="0" borderId="0" xfId="0" applyNumberFormat="1" applyFont="1" applyFill="1" applyBorder="1" applyAlignment="1">
      <alignment horizontal="left"/>
    </xf>
    <xf numFmtId="0" fontId="26" fillId="0" borderId="0" xfId="0" applyFont="1" applyFill="1" applyBorder="1" applyAlignment="1">
      <alignment horizontal="left"/>
    </xf>
    <xf numFmtId="0" fontId="9" fillId="9" borderId="10" xfId="0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 wrapText="1"/>
    </xf>
    <xf numFmtId="0" fontId="16" fillId="9" borderId="2" xfId="0" applyFont="1" applyFill="1" applyBorder="1" applyAlignment="1">
      <alignment horizontal="center" vertical="center"/>
    </xf>
    <xf numFmtId="0" fontId="16" fillId="9" borderId="3" xfId="0" applyFont="1" applyFill="1" applyBorder="1" applyAlignment="1">
      <alignment horizontal="center" vertical="center"/>
    </xf>
    <xf numFmtId="0" fontId="39" fillId="10" borderId="12" xfId="0" applyFont="1" applyFill="1" applyBorder="1" applyAlignment="1">
      <alignment horizontal="center" vertical="center" wrapText="1"/>
    </xf>
    <xf numFmtId="0" fontId="39" fillId="10" borderId="19" xfId="0" applyFont="1" applyFill="1" applyBorder="1" applyAlignment="1">
      <alignment horizontal="center" vertical="center" wrapText="1"/>
    </xf>
    <xf numFmtId="0" fontId="39" fillId="10" borderId="20" xfId="0" applyFont="1" applyFill="1" applyBorder="1" applyAlignment="1">
      <alignment horizontal="center" vertical="center" wrapText="1"/>
    </xf>
    <xf numFmtId="0" fontId="39" fillId="10" borderId="21" xfId="0" applyFont="1" applyFill="1" applyBorder="1" applyAlignment="1">
      <alignment horizontal="center" vertical="center" wrapText="1"/>
    </xf>
    <xf numFmtId="0" fontId="39" fillId="10" borderId="14" xfId="0" applyFont="1" applyFill="1" applyBorder="1" applyAlignment="1">
      <alignment horizontal="center" vertical="center" wrapText="1"/>
    </xf>
    <xf numFmtId="0" fontId="39" fillId="10" borderId="22" xfId="0" applyFont="1" applyFill="1" applyBorder="1" applyAlignment="1">
      <alignment horizontal="center" vertical="center" wrapText="1"/>
    </xf>
    <xf numFmtId="0" fontId="40" fillId="9" borderId="2" xfId="0" applyFont="1" applyFill="1" applyBorder="1" applyAlignment="1">
      <alignment horizontal="left"/>
    </xf>
    <xf numFmtId="0" fontId="21" fillId="8" borderId="0" xfId="0" applyFont="1" applyFill="1" applyBorder="1" applyAlignment="1">
      <alignment horizontal="center" vertical="center"/>
    </xf>
    <xf numFmtId="0" fontId="22" fillId="8" borderId="0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5" xfId="0" applyBorder="1" applyAlignment="1">
      <alignment horizontal="center"/>
    </xf>
  </cellXfs>
  <cellStyles count="3">
    <cellStyle name="Moeda" xfId="2" builtinId="4"/>
    <cellStyle name="Normal" xfId="0" builtinId="0"/>
    <cellStyle name="Vírgula" xfId="1" builtinId="3"/>
  </cellStyles>
  <dxfs count="74"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font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</dxfs>
  <tableStyles count="1" defaultTableStyle="TableStyleMedium2" defaultPivotStyle="PivotStyleLight16">
    <tableStyle name="Estilo de Tabela Dinâmica 2" table="0" count="6">
      <tableStyleElement type="wholeTable" dxfId="73"/>
      <tableStyleElement type="headerRow" dxfId="72"/>
      <tableStyleElement type="totalRow" dxfId="71"/>
      <tableStyleElement type="lastColumn" dxfId="70"/>
      <tableStyleElement type="pageFieldLabels" dxfId="69"/>
      <tableStyleElement type="pageFieldValues" dxfId="6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280.010'!A1"/><Relationship Id="rId1" Type="http://schemas.openxmlformats.org/officeDocument/2006/relationships/hyperlink" Target="#'100.070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123825</xdr:rowOff>
    </xdr:from>
    <xdr:to>
      <xdr:col>1</xdr:col>
      <xdr:colOff>133350</xdr:colOff>
      <xdr:row>5</xdr:row>
      <xdr:rowOff>85725</xdr:rowOff>
    </xdr:to>
    <xdr:sp macro="" textlink="">
      <xdr:nvSpPr>
        <xdr:cNvPr id="21" name="Fluxograma: Processo alternativo 20">
          <a:hlinkClick xmlns:r="http://schemas.openxmlformats.org/officeDocument/2006/relationships" r:id="rId1"/>
        </xdr:cNvPr>
        <xdr:cNvSpPr/>
      </xdr:nvSpPr>
      <xdr:spPr>
        <a:xfrm>
          <a:off x="47625" y="657225"/>
          <a:ext cx="1390650" cy="533400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100.070</a:t>
          </a:r>
        </a:p>
      </xdr:txBody>
    </xdr:sp>
    <xdr:clientData/>
  </xdr:twoCellAnchor>
  <xdr:twoCellAnchor>
    <xdr:from>
      <xdr:col>1</xdr:col>
      <xdr:colOff>219075</xdr:colOff>
      <xdr:row>2</xdr:row>
      <xdr:rowOff>133350</xdr:rowOff>
    </xdr:from>
    <xdr:to>
      <xdr:col>2</xdr:col>
      <xdr:colOff>304800</xdr:colOff>
      <xdr:row>5</xdr:row>
      <xdr:rowOff>95250</xdr:rowOff>
    </xdr:to>
    <xdr:sp macro="" textlink="">
      <xdr:nvSpPr>
        <xdr:cNvPr id="4" name="Fluxograma: Processo alternativo 3">
          <a:hlinkClick xmlns:r="http://schemas.openxmlformats.org/officeDocument/2006/relationships" r:id="rId2"/>
        </xdr:cNvPr>
        <xdr:cNvSpPr/>
      </xdr:nvSpPr>
      <xdr:spPr>
        <a:xfrm>
          <a:off x="1524000" y="666750"/>
          <a:ext cx="1390650" cy="533400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280.010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314326</xdr:colOff>
      <xdr:row>0</xdr:row>
      <xdr:rowOff>76200</xdr:rowOff>
    </xdr:from>
    <xdr:to>
      <xdr:col>2</xdr:col>
      <xdr:colOff>1714500</xdr:colOff>
      <xdr:row>2</xdr:row>
      <xdr:rowOff>285750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1" y="76200"/>
          <a:ext cx="1400174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1657350</xdr:colOff>
      <xdr:row>82</xdr:row>
      <xdr:rowOff>38100</xdr:rowOff>
    </xdr:from>
    <xdr:to>
      <xdr:col>0</xdr:col>
      <xdr:colOff>3057524</xdr:colOff>
      <xdr:row>85</xdr:row>
      <xdr:rowOff>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7350" y="3044190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314326</xdr:colOff>
      <xdr:row>0</xdr:row>
      <xdr:rowOff>76200</xdr:rowOff>
    </xdr:from>
    <xdr:to>
      <xdr:col>2</xdr:col>
      <xdr:colOff>1714500</xdr:colOff>
      <xdr:row>2</xdr:row>
      <xdr:rowOff>285750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1" y="76200"/>
          <a:ext cx="1400174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2200275</xdr:colOff>
      <xdr:row>51</xdr:row>
      <xdr:rowOff>47625</xdr:rowOff>
    </xdr:from>
    <xdr:to>
      <xdr:col>0</xdr:col>
      <xdr:colOff>3600449</xdr:colOff>
      <xdr:row>54</xdr:row>
      <xdr:rowOff>9525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844992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rlosveiga" refreshedDate="43627.600095949078" createdVersion="5" refreshedVersion="5" minRefreshableVersion="3" recordCount="122">
  <cacheSource type="worksheet">
    <worksheetSource ref="A1:R123" sheet="relatório 2017"/>
  </cacheSource>
  <cacheFields count="18">
    <cacheField name="PROCESSO" numFmtId="0">
      <sharedItems/>
    </cacheField>
    <cacheField name="PREGÃO" numFmtId="0">
      <sharedItems/>
    </cacheField>
    <cacheField name="VIGÊNCIA" numFmtId="14">
      <sharedItems containsSemiMixedTypes="0" containsNonDate="0" containsDate="1" containsString="0" minDate="2019-05-17T00:00:00" maxDate="2019-05-18T00:00:00"/>
    </cacheField>
    <cacheField name="CENTRO DE CUSTO" numFmtId="164">
      <sharedItems containsSemiMixedTypes="0" containsString="0" containsNumber="1" containsInteger="1" minValue="100070" maxValue="280010" count="2">
        <n v="100070"/>
        <n v="280010"/>
      </sharedItems>
    </cacheField>
    <cacheField name="DESCRIÇÃO DO CENTRO DE CUSTO" numFmtId="164">
      <sharedItems/>
    </cacheField>
    <cacheField name="ITEM" numFmtId="164">
      <sharedItems containsSemiMixedTypes="0" containsString="0" containsNumber="1" containsInteger="1" minValue="1" maxValue="128"/>
    </cacheField>
    <cacheField name="DESCRIÇÃO DO ITEM" numFmtId="0">
      <sharedItems count="81" longText="1">
        <s v="ÁCIDO ACETILSALICÍLICO, DOSAGEM 100."/>
        <s v="ÁCIDO MEFENÂMICO, DOSAGEM 500 MG"/>
        <s v="ÁCIDO TRANEXÂMICO, DOSAGEM 50 MG/ML, FORMA FARMACÊUTICA SOLUÇÃO INJETÁVEL"/>
        <s v="ÁGUA DESTILADA, ASPECTO FÍSICO BIDESTILADA, ESTÉRIL, APIROGÊNICA"/>
        <s v="ATROPINA SULFATO, DOSAGEM 0,25 MG/ML, USO SOLUÇÃO INJETÁVEL"/>
        <s v="BENZILPENICILINA, APRESENTAÇÃO BENZATINA, DOSAGEM 1.200.000UI, USO INJETÁVEL"/>
        <s v="BROMOPRIDA, DOSAGEM 10 MG"/>
        <s v="CLONIDINA CLORIDRATO, CONCENTRAÇÃO 0,1 MG"/>
        <s v="CLOPIDOGREL, DOSAGEM 75 MG"/>
        <s v="CLOREXIDINA DIGLUCONATO, DOSAGEM 2%, APLICAÇÃO DEGERMANTE"/>
        <s v="CLOREXIDINA DIGLICONATO, ASPECTO FÍSICO LÍQUIDO, CONCENTRAÇÃO EM SOLUÇÃO AQUOSA À 20%"/>
        <s v="COLAGENASE, CONCENTRAÇÃO 0,6UI/G, USO POMADA"/>
        <s v="DIAZEPAM, CONCENTRAÇÃO 10 MG/ML, FORMA FARMACEUTICA SOLUÇÃO INJETÁVEL"/>
        <s v="DIPIRONA SÓDICA, DOSAGEM 500 MG/ML, APRESENTAÇÃO SOLUÇÃO ORAL (GOTAS)"/>
        <s v="FENOTEROL BROMIDRATO, CONCENTRAÇÃO 5 MG/ML, FORMA FARMACEUTICA SOLUÇÃO ORAL"/>
        <s v="HIDRALAZINA, DOSAGEM 20 MG/ML, INDICAÇÃO SOLUÇÃO INJETÁVEL"/>
        <s v="HIDROCORTISONA, COMPOSIÇÃO SAL SUCCINATO SÓDICO, CONCENTRAÇÃO 500, FORMA FARMACÊUTICA PÓ LIÓFILO P/ INJETÁVEL."/>
        <s v="IPRATRÓPIO BROMETO, DOSAGEM 0,25 MG/ML, USO SOLUÇÃO PARA INALAÇÃO"/>
        <s v=" ISOSSORBIDA, PRINCÍPIO ATIVO SAL DINITRATO, DOSAGEM 5 MG, TIPO MEDICAMENTO SUBLINGUAL"/>
        <s v="MANITOL, DOSAGEM 20%, FORMA FARMACÊUTICA SOLUÇÃO INJETÁVEL, CARACTERÍSTICAS ADICIONAIS SISTEMA FECHADO"/>
        <s v="MELOXICAM, CONCENTRAÇÃO 10 MG/ML, APRESENTAÇÃO SOLUÇÃO INJETÁVEL"/>
        <s v="MIDAZOLAM, DOSAGEM 5 MG/ML, APLICAÇÃO INJETÁVEL"/>
        <s v="NALOXONA CLORIDRATO, DOSAGEM 0,4 MG/ML, APRESENTAÇÃO SOLUÇÃO INJETÁVEL"/>
        <s v="NIMESULIDA, DOSAGEM 100 MG"/>
        <s v="NOREPINEFRINA, CONCENTRAÇÃO 2 MG/ML, FORMA FARMACÊUTICA SOLUÇÃO INJETÁVEL"/>
        <s v="OMEPRAZOL, CONCENTRAÇÃO 40 MG, USO INJETÁVEL"/>
        <s v="ONDANSETRONA CLORIDRATO, DOSAGEM 2 MG/ML, INDICAÇÃO INJETÁVEL"/>
        <s v="PARACETAMOL, DOSAGEM COMPRIMIDO 750 MG"/>
        <s v="PERÓXIDO DE HIDROGÊNIO (ÁGUA OXIGENADA), TIPO 10 VOLUMES"/>
        <s v="PETIDINA CLORIDRATO, DOSAGEM 50 MG/ML, APRESENTAÇÃO SOLUÇÃO INJETÁVEL"/>
        <s v="SAIS PARA REIDRATAÇÃO ORAL, APRESENTAÇÃO PÓ, COMPOSTO POR: CLORETO SÓDIO 3,5G + GLICOSE 20 G, INDICAÇÃO + CITRATO DE SÓDIO 2,9G + CLORETO DE POTÁSSIO 1,5 G,USO PARA 1.000ML DE SOLUÇÃO PRONTA, SEGUNDO PADRÃO OM S, CARACTERÍSTICA ADICIONAL ENVELOPE CONTENDO 27,9G"/>
        <s v="TRAMADOL CLORIDRATO, DOSAGEM 50 MG/ML, FORMA FARMACÊUTICA SOLUÇÃO INJETÁVEL"/>
        <s v="VITAMINAS DO COMPLEXO B, COMPOSIÇÃO BÁSICA B1,B2,B3,B5,B6"/>
        <s v="ÁCIDO ASCÓRBICO, DOSAGEM 500 MG"/>
        <s v="AMINOFILINA, DOSAGEM 24 MG/ML, FORMA FARMACÊUTICA SOLUÇÃO INJETÁVEL"/>
        <s v="BETAMETASONA, COMPOSIÇÃO DIPROPIONATO, APRESENTAÇÃO ASSOCIADA COM BETAMETASONAFOSFATO, DOSAGEM 5MG + 2MG, USO INJETÁVEL"/>
        <s v="CETOPROFENO, DOSAGEM 50 MG"/>
        <s v="CLORETO DE SÓDIO, PRINCÍPIO ATIVO 0,9%_ SOLUÇÃO INJETÁVEL, APLICAÇÃO SISTEMA FECHADO"/>
        <s v="CLOREXIDINA DIGLUCONATO, DOSAGEM 0,5%, APLICAÇÃO SOLUÇÃO ALCOÓLICA"/>
        <s v="DESLANÓSIDO, DOSAGEM 0,2 MG/ML, APRESENTAÇÃO SOLUÇÃO INJETÁVEL"/>
        <s v="DEXAMETASONA, DOSAGEM 0,1%, APRESENTAÇÃO CREME"/>
        <s v="DICLOFENACO, APRESENTAÇÃO SAL SÓDICO, DOSAGEM 25MG/ML, USO SOLUÇÃO INJETÁVEL"/>
        <s v="DICLOFENACO, COMPOSIÇÃO SAL RESINATO, CONCENTRAÇÃO 15 MG/ML, FORMA FARMACÊUTICA SUSPENSÃO ORAL- GOTAS"/>
        <s v="EFEDRINA, APRESENTAÇÃO SULFATO, DOSAGEM 50 MG/ML, APLICAÇÃO SOLUÇÃO INJETÁVEL"/>
        <s v="ESCOPOLAMINA BUTILBROMETO, APRESENTAÇÃO ASSOCIADA COM DIPIRONA SÓDICA, DOSAGEM4MG + 500MG/ML, INDICAÇÃO SOLUÇÃO INJETÁVEL"/>
        <s v="ESCOPOLAMINA BUTILBROMETO, DOSAGEM 20 MG/ML, INDICAÇÃO SOLUÇÃO INJETÁVEL"/>
        <s v="ETOMIDATO, DOSAGEM 2 MG/ML, APRESENTAÇÃO SOLUÇÃO INJETÁVEL"/>
        <s v="FUROSEMIDA, COMPOSIÇÃO 10 MG/ML, APRESENTAÇÃO SOLUÇÃO INJETÁVEL"/>
        <s v="GLICOSE, CONCENTRAÇÃO 5%, INDICAÇÃO SOLUÇÃO INJETÁVEL, CARACTERÍSTICAS ADICIONAIS SISTEMA FECHADO"/>
        <s v="GLICOSE, CONCENTRAÇÃO 50%, INDICAÇÃO SOLUÇÃO INJETÁVEL"/>
        <s v="HALOPERIDOL, APRESENTAÇÃO SAL DECANOATO, CONCENTRAÇÃO 50 MG/ML, TIPO USO SOLUÇÃO INJETÁVEL"/>
        <s v="LIDOCAÍNA CLORIDRATO, DOSAGEM 2%, APRESENTAÇÃO GELÉIA"/>
        <s v="METILPREDNISOLONA, PRINCÍPIO ATIVO SAL SUCCINATO, DOSAGEM 125 MG, APRESENTAÇÃOPÓ LIOFILIZADO + DILUENTE, INJETÁVEL"/>
        <s v="METOPROLOL, CONCENTRAÇÃO 1 MG/ML, FORMA FARMACEUTICA SOLUÇÃO INJETÁVEL"/>
        <s v="OMEPRAZOL, CONCENTRAÇÃO 20 MG"/>
        <s v="PARACETAMOL, DOSAGEM SOLUÇÃO ORAL 200 MG/ML, APRESENTAÇÃO SOLUÇÃO ORAL"/>
        <s v="PROPRANOLOL CLORIDRATO, DOSAGEM 40 MG"/>
        <s v="RINGER, COMPOSIÇÃO ASSOCIADO COM LACTATO DE SÓDIO, FORMA FARMACÊUTICA SOLUÇÃO INJETÁVEL, CARACTERÍSTICA ADICIONAL SISTEMA FECHADO"/>
        <s v="ÁCIDO ASCÓRBICO, DOSAGEM 100 MG/ML, TIPO USO INJETÁVEL"/>
        <s v="AMOXICILINA, PRINCÍPIO ATIVO ASSOCIADA COM CLAVULANATO DE POTÁSSIO, CONCENTRAÇÃO 1G + 200MG, APRESENTAÇÃO INJETÁVEL"/>
        <s v="BENZILPENICILINA, APRESENTAÇÃO BENZATINA, DOSAGEM 600.000UI, USO INJETÁVEL"/>
        <s v="CEFTRIAXONA SÓDICA, CONCENTRAÇÃO 1 G, FORMA FARMACEUTICA PÓ P/ SOLUÇÃO INJETÁVEL"/>
        <s v="CLORETO DE POTÁSSIO, DOSAGEM 19,1%, APRESENTAÇÃO SOLUÇÃO INJETÁVEL"/>
        <s v="CLOREXIDINA DIGLUCONATO, DOSAGEM 4%, APLICAÇÃO DEGERMANTE"/>
        <s v="DEXAMETASONA, DOSAGEM 4 MG/ML, FORMA FARMACÊUTICA SOLUÇÃO INJETÁVEL"/>
        <s v="DIPIRONA SÓDICA, DOSAGEM 500 MG/ML, APRESENTAÇÃO SOLUÇÃO INJETÁVEL"/>
        <s v="EPINEFRINA, DOSAGEM 1MG/ML, USO SOLUÇÃO INJETÁVEL"/>
        <s v="FENTANILA, APRESENTAÇÃO SAL CITRATO, DOSAGEM 0,05 MG/ML, INDICAÇÃO SOLUÇÃO INJETÁVEL"/>
        <s v="FIO DE SUTURA, MATERIAL NYLON MONOFILAMENTO, TIPO FIO 3-0, COR PRETO, COMPRIMENTO 45 CM, CARACTERÍSTICAS ADICIONAIS COM AGULHA, TIPO AGULHA 3/8 CÍRCULO CORTANTE, COMPRIMENTO AGULHA 2,0 CM, ESTERILIDADE ESTÉRIL"/>
        <s v="FIO DE SUTURA, MATERIAL NYLON MONOFILAMENTO, TIPO FIO 2-0, COR PRETO, COMPRIMENTO 45 CM, CARACTERÍSTICAS ADICIONAIS COM AGULHA, TIPO AGULHA 3/8 CÍRCULO CORTANTE, COMPRIMENTO AGULHA 4,0 CM, ESTERILIDADE ESTÉRIL"/>
        <s v="FITOMENADIONA, DOSAGEM 10 MG/ML, APRESENTAÇÃO SOLUÇÃO INJETÁVEL"/>
        <s v="GLICOSE, CONCENTRAÇÃO 25%, INDICAÇÃO SOLUÇÃO INJETÁVEL"/>
        <s v="ISOFLURANO, DOSAGEM 1MG/ML, APRESENTAÇÃO ANESTÉSICO INALATÓRIO."/>
        <s v="LIDOCAÍNA CLORIDRATO, DOSAGEM 2%, APRESENTAÇÃO INJETÁVEL"/>
        <s v="LUVA PARA PROCEDIMENTO NÃO CIRÚRGICO, MATERIAL LÁTEX NATURAL ÍNTEGRO E UNIFORME, TAMANHO PEQUENO, CARACTERÍSTICAS ADICIONAIS SEM PÓ, TIPO AMBIDESTRA"/>
        <s v="METOCLOPRAMIDA CLORIDRATO, DOSAGEM 5 MG/ML, APRESENTAÇÃO SOLUÇÃO INJETÁVEL"/>
        <s v="METRONIDAZOL, DOSAGEM 5MG/ML, APRESENTAÇÃO SOLUÇÃO INJETÁVEL"/>
        <s v="MORFINA, APRESENTAÇÃO SULFATO, CONCENTRAÇÃO 10MG/ML, FORMA FARMACÊUTICA SOLUÇÃO INJETÁVEL"/>
        <s v="PROPOFOL, DOSAGEM 10 MG/ML, FORMA FARMACÊUTICA EMULSÃO INJETÁVEL, CARACTERÍSTICA ADICIONAL SERINGA 20 ML"/>
        <s v="RANITIDINA CLORIDRATO, DOSAGEM 25 MG/ML, TIPO SOLUÇÃO INJETÁVEL"/>
        <s v="SULFADIAZINA, PRINCÍPIO ATIVO DE PRATA, DOSAGEM 1%, INDICAÇÃO CREME"/>
      </sharedItems>
    </cacheField>
    <cacheField name="QUANT. DO RELATÓRIO" numFmtId="164">
      <sharedItems containsString="0" containsBlank="1" containsNumber="1" containsInteger="1" minValue="5" maxValue="1000"/>
    </cacheField>
    <cacheField name="VALOR UNITÁRIO" numFmtId="44">
      <sharedItems containsSemiMixedTypes="0" containsString="0" containsNumber="1" minValue="0.04" maxValue="41.36"/>
    </cacheField>
    <cacheField name="DATA DO EMPENHO" numFmtId="14">
      <sharedItems containsSemiMixedTypes="0" containsNonDate="0" containsDate="1" containsString="0" minDate="2018-08-16T00:00:00" maxDate="2018-12-04T00:00:00" count="3">
        <d v="2018-08-16T00:00:00"/>
        <d v="2018-10-23T00:00:00"/>
        <d v="2018-12-03T00:00:00"/>
      </sharedItems>
    </cacheField>
    <cacheField name="Nº DA NOTA DE EMPENHO" numFmtId="164">
      <sharedItems containsBlank="1" count="26">
        <s v="2018NE800759"/>
        <s v="2018NE800760"/>
        <s v="2018NE800761"/>
        <s v="2018NE800756"/>
        <s v="2018NE800757"/>
        <s v="2018NE800762"/>
        <s v="2018NE800763"/>
        <s v="2018NE800758"/>
        <m/>
        <s v="2018NE801073"/>
        <s v="2018NE801072"/>
        <s v="2018NE801071"/>
        <s v="2018NE801069"/>
        <s v="2018NE801076"/>
        <s v="2018NE801074"/>
        <s v="2018NE801075"/>
        <s v="2018NE801070"/>
        <s v="2018NE801451"/>
        <s v="2018NE801450"/>
        <s v="2018NE801447"/>
        <s v="2018NE801448"/>
        <s v="2018NE801454"/>
        <s v="2018NE801452"/>
        <s v="2018NE801446"/>
        <s v="2018NE801453"/>
        <s v="2018NE801449"/>
      </sharedItems>
    </cacheField>
    <cacheField name="QUANT. EMPENHADA" numFmtId="164">
      <sharedItems containsString="0" containsBlank="1" containsNumber="1" containsInteger="1" minValue="5" maxValue="1000"/>
    </cacheField>
    <cacheField name="VALOR EMPENHADO" numFmtId="44">
      <sharedItems containsString="0" containsBlank="1" containsNumber="1" minValue="6" maxValue="9930"/>
    </cacheField>
    <cacheField name="DATA ENTREGA NO ALMOXARIFADO" numFmtId="0">
      <sharedItems containsDate="1" containsBlank="1" containsMixedTypes="1" minDate="2018-08-30T00:00:00" maxDate="2019-02-23T00:00:00"/>
    </cacheField>
    <cacheField name="Nº DA NOTA FISCAL/ RECIBO" numFmtId="0">
      <sharedItems containsBlank="1" containsMixedTypes="1" containsNumber="1" containsInteger="1" minValue="3465" maxValue="3465"/>
    </cacheField>
    <cacheField name="ELEMENTO DA DESPESA" numFmtId="0">
      <sharedItems containsNonDate="0" containsString="0" containsBlank="1"/>
    </cacheField>
    <cacheField name="SUBELEMENTO DA DESPESA" numFmtId="164">
      <sharedItems containsNonDate="0" containsString="0" containsBlank="1"/>
    </cacheField>
    <cacheField name="OBSERVAÇÃO" numFmtId="0">
      <sharedItems containsBlank="1" count="15">
        <s v="Concluído "/>
        <s v="EMPENHO DE ANULAÇÃO 2018NE801710"/>
        <s v="Anulado pela nota_x000a_2018NE800881."/>
        <m/>
        <s v="EMPENHO DE ANULAÇÃO 2018NE801711"/>
        <s v="EMPENHO DE ANULAÇÃO 2018NE801711 - OBS: ANULADOS 5UND"/>
        <s v="Ofício de cobrança nº 299/ 18 enviado em 10/01/2019"/>
        <s v="Ofício de cobrança n° 279/ 18 enviado em 30/11/2018" u="1"/>
        <s v="Ofício de cobrança nº 283/ 18 enviado em 30/11/2018" u="1"/>
        <s v="Ofício de cobrança nº 284/ 18 enviado em 30/11/2018" u="1"/>
        <s v="Em andamento" u="1"/>
        <s v="Ofício de cobrança nº 298/ 18_x000a_ enviado em 10/01/2019" u="1"/>
        <s v="Ofício de cobrança nº 297/ 18 enviado em 10/01/2019" u="1"/>
        <s v="Ofício de cobrança nº 268/ 18 enviado em 16/10/2018_x000a_" u="1"/>
        <s v="Em andamento 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carlosveiga" refreshedDate="43627.600097106479" createdVersion="5" refreshedVersion="5" minRefreshableVersion="3" recordCount="76">
  <cacheSource type="worksheet">
    <worksheetSource ref="A1:R77" sheet="relatório 2017"/>
  </cacheSource>
  <cacheFields count="18">
    <cacheField name="PROCESSO" numFmtId="0">
      <sharedItems/>
    </cacheField>
    <cacheField name="PREGÃO" numFmtId="0">
      <sharedItems/>
    </cacheField>
    <cacheField name="VIGÊNCIA" numFmtId="14">
      <sharedItems containsSemiMixedTypes="0" containsNonDate="0" containsDate="1" containsString="0" minDate="2019-05-17T00:00:00" maxDate="2019-05-18T00:00:00"/>
    </cacheField>
    <cacheField name="CENTRO DE CUSTO" numFmtId="164">
      <sharedItems containsSemiMixedTypes="0" containsString="0" containsNumber="1" containsInteger="1" minValue="100070" maxValue="100070" count="1">
        <n v="100070"/>
      </sharedItems>
    </cacheField>
    <cacheField name="DESCRIÇÃO DO CENTRO DE CUSTO" numFmtId="164">
      <sharedItems/>
    </cacheField>
    <cacheField name="ITEM" numFmtId="164">
      <sharedItems containsSemiMixedTypes="0" containsString="0" containsNumber="1" containsInteger="1" minValue="1" maxValue="128"/>
    </cacheField>
    <cacheField name="DESCRIÇÃO DO ITEM" numFmtId="0">
      <sharedItems count="58" longText="1">
        <s v="ÁCIDO ACETILSALICÍLICO, DOSAGEM 100."/>
        <s v="ÁCIDO MEFENÂMICO, DOSAGEM 500 MG"/>
        <s v="ÁCIDO TRANEXÂMICO, DOSAGEM 50 MG/ML, FORMA FARMACÊUTICA SOLUÇÃO INJETÁVEL"/>
        <s v="ÁGUA DESTILADA, ASPECTO FÍSICO BIDESTILADA, ESTÉRIL, APIROGÊNICA"/>
        <s v="ATROPINA SULFATO, DOSAGEM 0,25 MG/ML, USO SOLUÇÃO INJETÁVEL"/>
        <s v="BENZILPENICILINA, APRESENTAÇÃO BENZATINA, DOSAGEM 1.200.000UI, USO INJETÁVEL"/>
        <s v="BROMOPRIDA, DOSAGEM 10 MG"/>
        <s v="CLONIDINA CLORIDRATO, CONCENTRAÇÃO 0,1 MG"/>
        <s v="CLOPIDOGREL, DOSAGEM 75 MG"/>
        <s v="CLOREXIDINA DIGLUCONATO, DOSAGEM 2%, APLICAÇÃO DEGERMANTE"/>
        <s v="CLOREXIDINA DIGLICONATO, ASPECTO FÍSICO LÍQUIDO, CONCENTRAÇÃO EM SOLUÇÃO AQUOSA À 20%"/>
        <s v="COLAGENASE, CONCENTRAÇÃO 0,6UI/G, USO POMADA"/>
        <s v="DIAZEPAM, CONCENTRAÇÃO 10 MG/ML, FORMA FARMACEUTICA SOLUÇÃO INJETÁVEL"/>
        <s v="DIPIRONA SÓDICA, DOSAGEM 500 MG/ML, APRESENTAÇÃO SOLUÇÃO ORAL (GOTAS)"/>
        <s v="FENOTEROL BROMIDRATO, CONCENTRAÇÃO 5 MG/ML, FORMA FARMACEUTICA SOLUÇÃO ORAL"/>
        <s v="HIDRALAZINA, DOSAGEM 20 MG/ML, INDICAÇÃO SOLUÇÃO INJETÁVEL"/>
        <s v="HIDROCORTISONA, COMPOSIÇÃO SAL SUCCINATO SÓDICO, CONCENTRAÇÃO 500, FORMA FARMACÊUTICA PÓ LIÓFILO P/ INJETÁVEL."/>
        <s v="IPRATRÓPIO BROMETO, DOSAGEM 0,25 MG/ML, USO SOLUÇÃO PARA INALAÇÃO"/>
        <s v=" ISOSSORBIDA, PRINCÍPIO ATIVO SAL DINITRATO, DOSAGEM 5 MG, TIPO MEDICAMENTO SUBLINGUAL"/>
        <s v="MANITOL, DOSAGEM 20%, FORMA FARMACÊUTICA SOLUÇÃO INJETÁVEL, CARACTERÍSTICAS ADICIONAIS SISTEMA FECHADO"/>
        <s v="MELOXICAM, CONCENTRAÇÃO 10 MG/ML, APRESENTAÇÃO SOLUÇÃO INJETÁVEL"/>
        <s v="MIDAZOLAM, DOSAGEM 5 MG/ML, APLICAÇÃO INJETÁVEL"/>
        <s v="NALOXONA CLORIDRATO, DOSAGEM 0,4 MG/ML, APRESENTAÇÃO SOLUÇÃO INJETÁVEL"/>
        <s v="NIMESULIDA, DOSAGEM 100 MG"/>
        <s v="NOREPINEFRINA, CONCENTRAÇÃO 2 MG/ML, FORMA FARMACÊUTICA SOLUÇÃO INJETÁVEL"/>
        <s v="OMEPRAZOL, CONCENTRAÇÃO 40 MG, USO INJETÁVEL"/>
        <s v="ONDANSETRONA CLORIDRATO, DOSAGEM 2 MG/ML, INDICAÇÃO INJETÁVEL"/>
        <s v="PARACETAMOL, DOSAGEM COMPRIMIDO 750 MG"/>
        <s v="PERÓXIDO DE HIDROGÊNIO (ÁGUA OXIGENADA), TIPO 10 VOLUMES"/>
        <s v="PETIDINA CLORIDRATO, DOSAGEM 50 MG/ML, APRESENTAÇÃO SOLUÇÃO INJETÁVEL"/>
        <s v="SAIS PARA REIDRATAÇÃO ORAL, APRESENTAÇÃO PÓ, COMPOSTO POR: CLORETO SÓDIO 3,5G + GLICOSE 20 G, INDICAÇÃO + CITRATO DE SÓDIO 2,9G + CLORETO DE POTÁSSIO 1,5 G,USO PARA 1.000ML DE SOLUÇÃO PRONTA, SEGUNDO PADRÃO OM S, CARACTERÍSTICA ADICIONAL ENVELOPE CONTENDO 27,9G"/>
        <s v="TRAMADOL CLORIDRATO, DOSAGEM 50 MG/ML, FORMA FARMACÊUTICA SOLUÇÃO INJETÁVEL"/>
        <s v="VITAMINAS DO COMPLEXO B, COMPOSIÇÃO BÁSICA B1,B2,B3,B5,B6"/>
        <s v="ÁCIDO ASCÓRBICO, DOSAGEM 500 MG"/>
        <s v="AMINOFILINA, DOSAGEM 24 MG/ML, FORMA FARMACÊUTICA SOLUÇÃO INJETÁVEL"/>
        <s v="BETAMETASONA, COMPOSIÇÃO DIPROPIONATO, APRESENTAÇÃO ASSOCIADA COM BETAMETASONAFOSFATO, DOSAGEM 5MG + 2MG, USO INJETÁVEL"/>
        <s v="CETOPROFENO, DOSAGEM 50 MG"/>
        <s v="CLORETO DE SÓDIO, PRINCÍPIO ATIVO 0,9%_ SOLUÇÃO INJETÁVEL, APLICAÇÃO SISTEMA FECHADO"/>
        <s v="CLOREXIDINA DIGLUCONATO, DOSAGEM 0,5%, APLICAÇÃO SOLUÇÃO ALCOÓLICA"/>
        <s v="DESLANÓSIDO, DOSAGEM 0,2 MG/ML, APRESENTAÇÃO SOLUÇÃO INJETÁVEL"/>
        <s v="DEXAMETASONA, DOSAGEM 0,1%, APRESENTAÇÃO CREME"/>
        <s v="DICLOFENACO, APRESENTAÇÃO SAL SÓDICO, DOSAGEM 25MG/ML, USO SOLUÇÃO INJETÁVEL"/>
        <s v="DICLOFENACO, COMPOSIÇÃO SAL RESINATO, CONCENTRAÇÃO 15 MG/ML, FORMA FARMACÊUTICA SUSPENSÃO ORAL- GOTAS"/>
        <s v="EFEDRINA, APRESENTAÇÃO SULFATO, DOSAGEM 50 MG/ML, APLICAÇÃO SOLUÇÃO INJETÁVEL"/>
        <s v="ESCOPOLAMINA BUTILBROMETO, APRESENTAÇÃO ASSOCIADA COM DIPIRONA SÓDICA, DOSAGEM4MG + 500MG/ML, INDICAÇÃO SOLUÇÃO INJETÁVEL"/>
        <s v="ESCOPOLAMINA BUTILBROMETO, DOSAGEM 20 MG/ML, INDICAÇÃO SOLUÇÃO INJETÁVEL"/>
        <s v="ETOMIDATO, DOSAGEM 2 MG/ML, APRESENTAÇÃO SOLUÇÃO INJETÁVEL"/>
        <s v="FUROSEMIDA, COMPOSIÇÃO 10 MG/ML, APRESENTAÇÃO SOLUÇÃO INJETÁVEL"/>
        <s v="GLICOSE, CONCENTRAÇÃO 5%, INDICAÇÃO SOLUÇÃO INJETÁVEL, CARACTERÍSTICAS ADICIONAIS SISTEMA FECHADO"/>
        <s v="GLICOSE, CONCENTRAÇÃO 50%, INDICAÇÃO SOLUÇÃO INJETÁVEL"/>
        <s v="HALOPERIDOL, APRESENTAÇÃO SAL DECANOATO, CONCENTRAÇÃO 50 MG/ML, TIPO USO SOLUÇÃO INJETÁVEL"/>
        <s v="LIDOCAÍNA CLORIDRATO, DOSAGEM 2%, APRESENTAÇÃO GELÉIA"/>
        <s v="METILPREDNISOLONA, PRINCÍPIO ATIVO SAL SUCCINATO, DOSAGEM 125 MG, APRESENTAÇÃOPÓ LIOFILIZADO + DILUENTE, INJETÁVEL"/>
        <s v="METOPROLOL, CONCENTRAÇÃO 1 MG/ML, FORMA FARMACEUTICA SOLUÇÃO INJETÁVEL"/>
        <s v="OMEPRAZOL, CONCENTRAÇÃO 20 MG"/>
        <s v="PARACETAMOL, DOSAGEM SOLUÇÃO ORAL 200 MG/ML, APRESENTAÇÃO SOLUÇÃO ORAL"/>
        <s v="PROPRANOLOL CLORIDRATO, DOSAGEM 40 MG"/>
        <s v="RINGER, COMPOSIÇÃO ASSOCIADO COM LACTATO DE SÓDIO, FORMA FARMACÊUTICA SOLUÇÃO INJETÁVEL, CARACTERÍSTICA ADICIONAL SISTEMA FECHADO"/>
      </sharedItems>
    </cacheField>
    <cacheField name="QUANT. DO RELATÓRIO" numFmtId="164">
      <sharedItems containsString="0" containsBlank="1" containsNumber="1" containsInteger="1" minValue="5" maxValue="1000"/>
    </cacheField>
    <cacheField name="VALOR UNITÁRIO" numFmtId="44">
      <sharedItems containsSemiMixedTypes="0" containsString="0" containsNumber="1" minValue="0.04" maxValue="23.97"/>
    </cacheField>
    <cacheField name="DATA DO EMPENHO" numFmtId="14">
      <sharedItems containsSemiMixedTypes="0" containsNonDate="0" containsDate="1" containsString="0" minDate="2018-08-16T00:00:00" maxDate="2018-10-24T00:00:00" count="2">
        <d v="2018-08-16T00:00:00"/>
        <d v="2018-10-23T00:00:00"/>
      </sharedItems>
    </cacheField>
    <cacheField name="Nº DA NOTA DE EMPENHO" numFmtId="164">
      <sharedItems containsBlank="1" count="18">
        <s v="2018NE800759"/>
        <s v="2018NE800760"/>
        <s v="2018NE800761"/>
        <s v="2018NE800756"/>
        <s v="2018NE800757"/>
        <s v="2018NE800762"/>
        <s v="2018NE800763"/>
        <s v="2018NE800758"/>
        <m/>
        <s v="2018NE801073"/>
        <s v="2018NE801072"/>
        <s v="2018NE801071"/>
        <s v="2018NE801069"/>
        <s v="2018NE801076"/>
        <s v="2018NE801074"/>
        <s v="2018NE801075"/>
        <s v="2018NE801070"/>
        <s v="xx" u="1"/>
      </sharedItems>
    </cacheField>
    <cacheField name="QUANT. EMPENHADA" numFmtId="164">
      <sharedItems containsString="0" containsBlank="1" containsNumber="1" containsInteger="1" minValue="5" maxValue="1000"/>
    </cacheField>
    <cacheField name="VALOR EMPENHADO" numFmtId="44">
      <sharedItems containsString="0" containsBlank="1" containsNumber="1" minValue="6" maxValue="2208"/>
    </cacheField>
    <cacheField name="DATA ENTREGA NO ALMOXARIFADO" numFmtId="0">
      <sharedItems containsDate="1" containsBlank="1" containsMixedTypes="1" minDate="2018-08-30T00:00:00" maxDate="2019-02-23T00:00:00"/>
    </cacheField>
    <cacheField name="Nº DA NOTA FISCAL/ RECIBO" numFmtId="0">
      <sharedItems containsBlank="1"/>
    </cacheField>
    <cacheField name="ELEMENTO DA DESPESA" numFmtId="0">
      <sharedItems containsNonDate="0" containsString="0" containsBlank="1"/>
    </cacheField>
    <cacheField name="SUBELEMENTO DA DESPESA" numFmtId="164">
      <sharedItems containsNonDate="0" containsString="0" containsBlank="1"/>
    </cacheField>
    <cacheField name="OBSERVAÇÃO" numFmtId="0">
      <sharedItems containsBlank="1" count="12">
        <s v="Concluído "/>
        <s v="EMPENHO DE ANULAÇÃO 2018NE801710"/>
        <s v="Anulado pela nota_x000a_2018NE800881."/>
        <m/>
        <s v="EMPENHO DE ANULAÇÃO 2018NE801711"/>
        <s v="EMPENHO DE ANULAÇÃO 2018NE801711 - OBS: ANULADOS 5UND"/>
        <s v="Ofício de cobrança nº 266/ 18 enviado em 16/10/2018" u="1"/>
        <s v="Ofício de cobrança nº 268/ 18 enviado em 16/10/2018_x000a_" u="1"/>
        <s v="Ofício de cobrança nº 269/ 18 enviado em 16/10/2018_x000a_" u="1"/>
        <s v="Em andamento" u="1"/>
        <s v="Em andamento " u="1"/>
        <s v="Concluíd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2">
  <r>
    <s v="23083.029380/2017-43"/>
    <s v="17/2018"/>
    <d v="2019-05-17T00:00:00"/>
    <x v="0"/>
    <s v="POSTO MÉDICO"/>
    <n v="1"/>
    <x v="0"/>
    <n v="10"/>
    <n v="5.58"/>
    <x v="0"/>
    <x v="0"/>
    <n v="10"/>
    <n v="55.8"/>
    <d v="2018-12-13T00:00:00"/>
    <s v="Papeleta 353/2018"/>
    <m/>
    <m/>
    <x v="0"/>
  </r>
  <r>
    <s v="23083.029380/2017-43"/>
    <s v="17/2018"/>
    <d v="2019-05-17T00:00:00"/>
    <x v="0"/>
    <s v="POSTO MÉDICO"/>
    <n v="4"/>
    <x v="1"/>
    <n v="100"/>
    <n v="0.3"/>
    <x v="0"/>
    <x v="1"/>
    <n v="100"/>
    <n v="30"/>
    <d v="2018-11-05T00:00:00"/>
    <s v="Papeleta 327/2018"/>
    <m/>
    <m/>
    <x v="0"/>
  </r>
  <r>
    <s v="23083.029380/2017-43"/>
    <s v="17/2018"/>
    <d v="2019-05-17T00:00:00"/>
    <x v="0"/>
    <s v="POSTO MÉDICO"/>
    <n v="5"/>
    <x v="2"/>
    <n v="10"/>
    <n v="2.7"/>
    <x v="0"/>
    <x v="0"/>
    <n v="10"/>
    <n v="27"/>
    <d v="2018-12-13T00:00:00"/>
    <s v="Papeleta 353/2018"/>
    <m/>
    <m/>
    <x v="0"/>
  </r>
  <r>
    <s v="23083.029380/2017-43"/>
    <s v="17/2018"/>
    <d v="2019-05-17T00:00:00"/>
    <x v="0"/>
    <s v="POSTO MÉDICO"/>
    <n v="7"/>
    <x v="3"/>
    <n v="20"/>
    <n v="4.63"/>
    <x v="0"/>
    <x v="0"/>
    <n v="20"/>
    <n v="92.6"/>
    <d v="2018-12-13T00:00:00"/>
    <s v="Papeleta 353/2018"/>
    <m/>
    <m/>
    <x v="0"/>
  </r>
  <r>
    <s v="23083.029380/2017-43"/>
    <s v="17/2018"/>
    <d v="2019-05-17T00:00:00"/>
    <x v="0"/>
    <s v="POSTO MÉDICO"/>
    <n v="14"/>
    <x v="4"/>
    <n v="200"/>
    <n v="0.56000000000000005"/>
    <x v="0"/>
    <x v="2"/>
    <n v="200"/>
    <n v="112.00000000000001"/>
    <d v="2018-09-14T00:00:00"/>
    <s v="Papeleta 274/2018"/>
    <m/>
    <m/>
    <x v="0"/>
  </r>
  <r>
    <s v="23083.029380/2017-43"/>
    <s v="17/2018"/>
    <d v="2019-05-17T00:00:00"/>
    <x v="0"/>
    <s v="POSTO MÉDICO"/>
    <n v="17"/>
    <x v="5"/>
    <n v="200"/>
    <n v="11.04"/>
    <x v="0"/>
    <x v="3"/>
    <n v="200"/>
    <n v="2208"/>
    <d v="2018-08-30T00:00:00"/>
    <s v="Papeleta 253/2018"/>
    <m/>
    <m/>
    <x v="0"/>
  </r>
  <r>
    <s v="23083.029380/2017-43"/>
    <s v="17/2018"/>
    <d v="2019-05-17T00:00:00"/>
    <x v="0"/>
    <s v="POSTO MÉDICO"/>
    <n v="21"/>
    <x v="6"/>
    <n v="100"/>
    <n v="1.2"/>
    <x v="0"/>
    <x v="0"/>
    <n v="100"/>
    <n v="120"/>
    <d v="2018-12-13T00:00:00"/>
    <s v="Papeleta 353/2018"/>
    <m/>
    <m/>
    <x v="0"/>
  </r>
  <r>
    <s v="23083.029380/2017-43"/>
    <s v="17/2018"/>
    <d v="2019-05-17T00:00:00"/>
    <x v="0"/>
    <s v="POSTO MÉDICO"/>
    <n v="28"/>
    <x v="7"/>
    <n v="30"/>
    <n v="0.33"/>
    <x v="0"/>
    <x v="0"/>
    <n v="30"/>
    <n v="9.9"/>
    <d v="2018-12-13T00:00:00"/>
    <s v="Papeleta 353/2018"/>
    <m/>
    <m/>
    <x v="0"/>
  </r>
  <r>
    <s v="23083.029380/2017-43"/>
    <s v="17/2018"/>
    <d v="2019-05-17T00:00:00"/>
    <x v="0"/>
    <s v="POSTO MÉDICO"/>
    <n v="29"/>
    <x v="8"/>
    <n v="90"/>
    <n v="0.99"/>
    <x v="0"/>
    <x v="4"/>
    <n v="90"/>
    <n v="89.1"/>
    <d v="2018-09-10T00:00:00"/>
    <s v="Papeleta 264/2018"/>
    <m/>
    <m/>
    <x v="0"/>
  </r>
  <r>
    <s v="23083.029380/2017-43"/>
    <s v="17/2018"/>
    <d v="2019-05-17T00:00:00"/>
    <x v="0"/>
    <s v="POSTO MÉDICO"/>
    <n v="38"/>
    <x v="9"/>
    <n v="5"/>
    <n v="19.05"/>
    <x v="0"/>
    <x v="0"/>
    <n v="5"/>
    <n v="95.25"/>
    <d v="2018-12-13T00:00:00"/>
    <s v="Papeleta 353/2018"/>
    <m/>
    <m/>
    <x v="0"/>
  </r>
  <r>
    <s v="23083.029380/2017-43"/>
    <s v="17/2018"/>
    <d v="2019-05-17T00:00:00"/>
    <x v="0"/>
    <s v="POSTO MÉDICO"/>
    <n v="39"/>
    <x v="10"/>
    <n v="5"/>
    <n v="16.03"/>
    <x v="0"/>
    <x v="0"/>
    <n v="5"/>
    <n v="80.150000000000006"/>
    <d v="2018-12-13T00:00:00"/>
    <s v="Papeleta 353/2018"/>
    <m/>
    <m/>
    <x v="0"/>
  </r>
  <r>
    <s v="23083.029380/2017-43"/>
    <s v="17/2018"/>
    <d v="2019-05-17T00:00:00"/>
    <x v="0"/>
    <s v="POSTO MÉDICO"/>
    <n v="42"/>
    <x v="11"/>
    <n v="50"/>
    <n v="18.02"/>
    <x v="0"/>
    <x v="5"/>
    <n v="50"/>
    <n v="901"/>
    <d v="2018-12-28T00:00:00"/>
    <s v="NF/11091"/>
    <m/>
    <m/>
    <x v="1"/>
  </r>
  <r>
    <s v="23083.029380/2017-43"/>
    <s v="17/2018"/>
    <d v="2019-05-17T00:00:00"/>
    <x v="0"/>
    <s v="POSTO MÉDICO"/>
    <n v="47"/>
    <x v="12"/>
    <n v="50"/>
    <n v="1.1499999999999999"/>
    <x v="0"/>
    <x v="0"/>
    <n v="50"/>
    <n v="57.499999999999993"/>
    <d v="2018-12-13T00:00:00"/>
    <s v="Papeleta 353/2018"/>
    <m/>
    <m/>
    <x v="0"/>
  </r>
  <r>
    <s v="23083.029380/2017-43"/>
    <s v="17/2018"/>
    <d v="2019-05-17T00:00:00"/>
    <x v="0"/>
    <s v="POSTO MÉDICO"/>
    <n v="52"/>
    <x v="13"/>
    <n v="50"/>
    <n v="1.88"/>
    <x v="0"/>
    <x v="5"/>
    <n v="50"/>
    <n v="94"/>
    <d v="2018-12-28T00:00:00"/>
    <s v="NF/11091"/>
    <m/>
    <m/>
    <x v="1"/>
  </r>
  <r>
    <s v="23083.029380/2017-43"/>
    <s v="17/2018"/>
    <d v="2019-05-17T00:00:00"/>
    <x v="0"/>
    <s v="POSTO MÉDICO"/>
    <n v="63"/>
    <x v="14"/>
    <n v="10"/>
    <n v="3.42"/>
    <x v="0"/>
    <x v="2"/>
    <n v="10"/>
    <n v="34.200000000000003"/>
    <d v="2018-09-14T00:00:00"/>
    <s v="Papeleta 274/2018"/>
    <m/>
    <m/>
    <x v="0"/>
  </r>
  <r>
    <s v="23083.029380/2017-43"/>
    <s v="17/2018"/>
    <d v="2019-05-17T00:00:00"/>
    <x v="0"/>
    <s v="POSTO MÉDICO"/>
    <n v="78"/>
    <x v="15"/>
    <n v="10"/>
    <n v="4.2699999999999996"/>
    <x v="0"/>
    <x v="0"/>
    <n v="10"/>
    <n v="42.699999999999996"/>
    <d v="2018-12-13T00:00:00"/>
    <s v="Papeleta 353/2018"/>
    <m/>
    <m/>
    <x v="0"/>
  </r>
  <r>
    <s v="23083.029380/2017-43"/>
    <s v="17/2018"/>
    <d v="2019-05-17T00:00:00"/>
    <x v="0"/>
    <s v="POSTO MÉDICO"/>
    <n v="80"/>
    <x v="16"/>
    <n v="100"/>
    <n v="7.49"/>
    <x v="0"/>
    <x v="3"/>
    <n v="100"/>
    <n v="749"/>
    <d v="2018-08-30T00:00:00"/>
    <s v="Papeleta 253/2018"/>
    <m/>
    <m/>
    <x v="0"/>
  </r>
  <r>
    <s v="23083.029380/2017-43"/>
    <s v="17/2018"/>
    <d v="2019-05-17T00:00:00"/>
    <x v="0"/>
    <s v="POSTO MÉDICO"/>
    <n v="82"/>
    <x v="17"/>
    <n v="10"/>
    <n v="1.06"/>
    <x v="0"/>
    <x v="5"/>
    <n v="10"/>
    <n v="10.600000000000001"/>
    <d v="2018-12-28T00:00:00"/>
    <s v="NF/11091"/>
    <m/>
    <m/>
    <x v="0"/>
  </r>
  <r>
    <s v="23083.029380/2017-43"/>
    <s v="17/2018"/>
    <d v="2019-05-17T00:00:00"/>
    <x v="0"/>
    <s v="POSTO MÉDICO"/>
    <n v="84"/>
    <x v="18"/>
    <n v="60"/>
    <n v="0.46"/>
    <x v="0"/>
    <x v="5"/>
    <n v="60"/>
    <n v="27.6"/>
    <d v="2018-12-28T00:00:00"/>
    <s v="NF/11091"/>
    <m/>
    <m/>
    <x v="1"/>
  </r>
  <r>
    <s v="23083.029380/2017-43"/>
    <s v="17/2018"/>
    <d v="2019-05-17T00:00:00"/>
    <x v="0"/>
    <s v="POSTO MÉDICO"/>
    <n v="91"/>
    <x v="19"/>
    <n v="10"/>
    <n v="4.3"/>
    <x v="0"/>
    <x v="0"/>
    <n v="10"/>
    <n v="43"/>
    <d v="2018-12-13T00:00:00"/>
    <s v="Papeleta 353/2018"/>
    <m/>
    <m/>
    <x v="0"/>
  </r>
  <r>
    <s v="23083.029380/2017-43"/>
    <s v="17/2018"/>
    <d v="2019-05-17T00:00:00"/>
    <x v="0"/>
    <s v="POSTO MÉDICO"/>
    <n v="92"/>
    <x v="20"/>
    <n v="24"/>
    <n v="4.29"/>
    <x v="0"/>
    <x v="6"/>
    <n v="24"/>
    <n v="102.96000000000001"/>
    <d v="2018-09-04T00:00:00"/>
    <s v="Papeleta 260/2018"/>
    <m/>
    <m/>
    <x v="0"/>
  </r>
  <r>
    <s v="23083.029380/2017-43"/>
    <s v="17/2018"/>
    <d v="2019-05-17T00:00:00"/>
    <x v="0"/>
    <s v="POSTO MÉDICO"/>
    <n v="98"/>
    <x v="21"/>
    <n v="5"/>
    <n v="1.37"/>
    <x v="0"/>
    <x v="7"/>
    <n v="5"/>
    <n v="6.8500000000000005"/>
    <s v="26/09/2018 _x000a_"/>
    <m/>
    <m/>
    <m/>
    <x v="2"/>
  </r>
  <r>
    <s v="23083.029380/2017-43"/>
    <s v="17/2018"/>
    <d v="2019-05-17T00:00:00"/>
    <x v="0"/>
    <s v="POSTO MÉDICO"/>
    <n v="102"/>
    <x v="22"/>
    <n v="25"/>
    <n v="6.2"/>
    <x v="0"/>
    <x v="5"/>
    <n v="25"/>
    <n v="155"/>
    <d v="2018-12-28T00:00:00"/>
    <s v="NF/11091"/>
    <m/>
    <m/>
    <x v="1"/>
  </r>
  <r>
    <s v="23083.029380/2017-43"/>
    <s v="17/2018"/>
    <d v="2019-05-17T00:00:00"/>
    <x v="0"/>
    <s v="POSTO MÉDICO"/>
    <n v="103"/>
    <x v="23"/>
    <m/>
    <n v="0.09"/>
    <x v="0"/>
    <x v="8"/>
    <m/>
    <m/>
    <m/>
    <m/>
    <m/>
    <m/>
    <x v="3"/>
  </r>
  <r>
    <s v="23083.029380/2017-43"/>
    <s v="17/2018"/>
    <d v="2019-05-17T00:00:00"/>
    <x v="0"/>
    <s v="POSTO MÉDICO"/>
    <n v="105"/>
    <x v="24"/>
    <n v="25"/>
    <n v="4.4800000000000004"/>
    <x v="0"/>
    <x v="2"/>
    <n v="25"/>
    <n v="112.00000000000001"/>
    <d v="2018-09-14T00:00:00"/>
    <s v="Papeleta 274/2018"/>
    <m/>
    <m/>
    <x v="0"/>
  </r>
  <r>
    <s v="23083.029380/2017-43"/>
    <s v="17/2018"/>
    <d v="2019-05-17T00:00:00"/>
    <x v="0"/>
    <s v="POSTO MÉDICO"/>
    <n v="106"/>
    <x v="25"/>
    <n v="50"/>
    <n v="7.29"/>
    <x v="0"/>
    <x v="0"/>
    <n v="50"/>
    <n v="364.5"/>
    <d v="2018-12-13T00:00:00"/>
    <s v="Papeleta 353/2018"/>
    <m/>
    <m/>
    <x v="0"/>
  </r>
  <r>
    <s v="23083.029380/2017-43"/>
    <s v="17/2018"/>
    <d v="2019-05-17T00:00:00"/>
    <x v="0"/>
    <s v="POSTO MÉDICO"/>
    <n v="108"/>
    <x v="26"/>
    <n v="50"/>
    <n v="0.83"/>
    <x v="0"/>
    <x v="2"/>
    <n v="50"/>
    <n v="41.5"/>
    <d v="2018-09-14T00:00:00"/>
    <s v="Papeleta 274/2018"/>
    <m/>
    <m/>
    <x v="0"/>
  </r>
  <r>
    <s v="23083.029380/2017-43"/>
    <s v="17/2018"/>
    <d v="2019-05-17T00:00:00"/>
    <x v="0"/>
    <s v="POSTO MÉDICO"/>
    <n v="109"/>
    <x v="27"/>
    <n v="500"/>
    <n v="7.0000000000000007E-2"/>
    <x v="0"/>
    <x v="0"/>
    <n v="500"/>
    <n v="35"/>
    <d v="2018-12-13T00:00:00"/>
    <s v="Papeleta 353/2018"/>
    <m/>
    <m/>
    <x v="0"/>
  </r>
  <r>
    <s v="23083.029380/2017-43"/>
    <s v="17/2018"/>
    <d v="2019-05-17T00:00:00"/>
    <x v="0"/>
    <s v="POSTO MÉDICO"/>
    <n v="111"/>
    <x v="28"/>
    <n v="10"/>
    <n v="8.1"/>
    <x v="0"/>
    <x v="6"/>
    <n v="10"/>
    <n v="81"/>
    <d v="2018-09-04T00:00:00"/>
    <s v="Papeleta 260/2018"/>
    <m/>
    <m/>
    <x v="0"/>
  </r>
  <r>
    <s v="23083.029380/2017-43"/>
    <s v="17/2018"/>
    <d v="2019-05-17T00:00:00"/>
    <x v="0"/>
    <s v="POSTO MÉDICO"/>
    <n v="112"/>
    <x v="29"/>
    <n v="25"/>
    <n v="2.98"/>
    <x v="0"/>
    <x v="5"/>
    <n v="25"/>
    <n v="74.5"/>
    <d v="2018-12-28T00:00:00"/>
    <s v="NF/11091"/>
    <m/>
    <m/>
    <x v="0"/>
  </r>
  <r>
    <s v="23083.029380/2017-43"/>
    <s v="17/2018"/>
    <d v="2019-05-17T00:00:00"/>
    <x v="0"/>
    <s v="POSTO MÉDICO"/>
    <n v="118"/>
    <x v="30"/>
    <n v="500"/>
    <n v="0.63"/>
    <x v="0"/>
    <x v="5"/>
    <n v="500"/>
    <n v="315"/>
    <d v="2018-12-28T00:00:00"/>
    <s v="NF/11091"/>
    <m/>
    <m/>
    <x v="1"/>
  </r>
  <r>
    <s v="23083.029380/2017-43"/>
    <s v="17/2018"/>
    <d v="2019-05-17T00:00:00"/>
    <x v="0"/>
    <s v="POSTO MÉDICO"/>
    <n v="127"/>
    <x v="31"/>
    <n v="50"/>
    <n v="1.1299999999999999"/>
    <x v="0"/>
    <x v="2"/>
    <n v="50"/>
    <n v="56.499999999999993"/>
    <d v="2018-09-14T00:00:00"/>
    <s v="Papeleta 274/2018"/>
    <m/>
    <m/>
    <x v="0"/>
  </r>
  <r>
    <s v="23083.029380/2017-43"/>
    <s v="17/2018"/>
    <d v="2019-05-17T00:00:00"/>
    <x v="0"/>
    <s v="POSTO MÉDICO"/>
    <n v="128"/>
    <x v="32"/>
    <n v="200"/>
    <n v="0.98"/>
    <x v="0"/>
    <x v="2"/>
    <n v="200"/>
    <n v="196"/>
    <d v="2018-09-14T00:00:00"/>
    <s v="Papeleta 274/2018"/>
    <m/>
    <m/>
    <x v="0"/>
  </r>
  <r>
    <s v="23083.029380/2017-43"/>
    <s v="17/2018"/>
    <d v="2019-05-17T00:00:00"/>
    <x v="0"/>
    <s v="POSTO MÉDICO"/>
    <n v="3"/>
    <x v="33"/>
    <n v="100"/>
    <n v="0.94"/>
    <x v="1"/>
    <x v="9"/>
    <n v="100"/>
    <n v="94"/>
    <s v="28/11 e 18/02/2019"/>
    <s v="NF/4498 e 5335"/>
    <m/>
    <m/>
    <x v="0"/>
  </r>
  <r>
    <s v="23083.029380/2017-43"/>
    <s v="17/2018"/>
    <d v="2019-05-17T00:00:00"/>
    <x v="0"/>
    <s v="POSTO MÉDICO"/>
    <n v="4"/>
    <x v="1"/>
    <n v="120"/>
    <n v="0.3"/>
    <x v="1"/>
    <x v="10"/>
    <n v="120"/>
    <n v="36"/>
    <d v="2018-11-05T00:00:00"/>
    <s v="Papeleta 328/2018"/>
    <m/>
    <m/>
    <x v="0"/>
  </r>
  <r>
    <s v="23083.029380/2017-43"/>
    <s v="17/2018"/>
    <d v="2019-05-17T00:00:00"/>
    <x v="0"/>
    <s v="POSTO MÉDICO"/>
    <n v="6"/>
    <x v="3"/>
    <n v="1000"/>
    <n v="0.18"/>
    <x v="1"/>
    <x v="9"/>
    <n v="1000"/>
    <n v="180"/>
    <s v="28/11 e 18/02/2019"/>
    <s v="NF/4498 e 5335"/>
    <m/>
    <m/>
    <x v="0"/>
  </r>
  <r>
    <s v="23083.029380/2017-43"/>
    <s v="17/2018"/>
    <d v="2019-05-17T00:00:00"/>
    <x v="0"/>
    <s v="POSTO MÉDICO"/>
    <n v="7"/>
    <x v="3"/>
    <n v="12"/>
    <n v="4.63"/>
    <x v="1"/>
    <x v="11"/>
    <n v="12"/>
    <n v="55.56"/>
    <d v="2019-02-22T00:00:00"/>
    <s v="NF/1047"/>
    <m/>
    <m/>
    <x v="0"/>
  </r>
  <r>
    <s v="23083.029380/2017-43"/>
    <s v="17/2018"/>
    <d v="2019-05-17T00:00:00"/>
    <x v="0"/>
    <s v="POSTO MÉDICO"/>
    <n v="8"/>
    <x v="34"/>
    <n v="50"/>
    <n v="1.73"/>
    <x v="1"/>
    <x v="9"/>
    <n v="50"/>
    <n v="86.5"/>
    <s v="28/11 e 18/02/2019"/>
    <s v="NF/4498 e 5335"/>
    <m/>
    <m/>
    <x v="0"/>
  </r>
  <r>
    <s v="23083.029380/2017-43"/>
    <s v="17/2018"/>
    <d v="2019-05-17T00:00:00"/>
    <x v="0"/>
    <s v="POSTO MÉDICO"/>
    <n v="17"/>
    <x v="5"/>
    <n v="50"/>
    <n v="11.04"/>
    <x v="1"/>
    <x v="12"/>
    <n v="50"/>
    <n v="552"/>
    <d v="2018-11-22T00:00:00"/>
    <s v="Papeleta 331/2018"/>
    <m/>
    <m/>
    <x v="0"/>
  </r>
  <r>
    <s v="23083.029380/2017-43"/>
    <s v="17/2018"/>
    <d v="2019-05-17T00:00:00"/>
    <x v="0"/>
    <s v="POSTO MÉDICO"/>
    <n v="20"/>
    <x v="35"/>
    <n v="15"/>
    <n v="4.54"/>
    <x v="1"/>
    <x v="9"/>
    <n v="15"/>
    <n v="68.099999999999994"/>
    <s v="28/11 e 18/02/2019"/>
    <s v="NF/4498 e 5335"/>
    <m/>
    <m/>
    <x v="0"/>
  </r>
  <r>
    <s v="23083.029380/2017-43"/>
    <s v="17/2018"/>
    <d v="2019-05-17T00:00:00"/>
    <x v="0"/>
    <s v="POSTO MÉDICO"/>
    <n v="26"/>
    <x v="36"/>
    <n v="24"/>
    <n v="2.2200000000000002"/>
    <x v="1"/>
    <x v="9"/>
    <n v="24"/>
    <n v="53.28"/>
    <s v="28/11 e 18/02/2019"/>
    <s v="NF/4498 e 5335"/>
    <m/>
    <m/>
    <x v="0"/>
  </r>
  <r>
    <s v="23083.029380/2017-43"/>
    <s v="17/2018"/>
    <d v="2019-05-17T00:00:00"/>
    <x v="0"/>
    <s v="POSTO MÉDICO"/>
    <n v="35"/>
    <x v="37"/>
    <n v="100"/>
    <n v="3.91"/>
    <x v="1"/>
    <x v="13"/>
    <n v="100"/>
    <n v="391"/>
    <d v="2018-11-29T00:00:00"/>
    <s v="Papeleta 337/2018_x000a_"/>
    <m/>
    <m/>
    <x v="0"/>
  </r>
  <r>
    <s v="23083.029380/2017-43"/>
    <s v="17/2018"/>
    <d v="2019-05-17T00:00:00"/>
    <x v="0"/>
    <s v="POSTO MÉDICO"/>
    <n v="38"/>
    <x v="9"/>
    <n v="5"/>
    <n v="19.05"/>
    <x v="1"/>
    <x v="11"/>
    <n v="5"/>
    <n v="95.25"/>
    <d v="2019-02-22T00:00:00"/>
    <s v="NF/1047"/>
    <m/>
    <m/>
    <x v="0"/>
  </r>
  <r>
    <s v="23083.029380/2017-43"/>
    <s v="17/2018"/>
    <d v="2019-05-17T00:00:00"/>
    <x v="0"/>
    <s v="POSTO MÉDICO"/>
    <n v="39"/>
    <x v="10"/>
    <n v="5"/>
    <n v="16.03"/>
    <x v="1"/>
    <x v="11"/>
    <n v="5"/>
    <n v="80.150000000000006"/>
    <d v="2019-02-22T00:00:00"/>
    <s v="NF/1047"/>
    <m/>
    <m/>
    <x v="0"/>
  </r>
  <r>
    <s v="23083.029380/2017-43"/>
    <s v="17/2018"/>
    <d v="2019-05-17T00:00:00"/>
    <x v="0"/>
    <s v="POSTO MÉDICO"/>
    <n v="40"/>
    <x v="38"/>
    <n v="5"/>
    <n v="14.55"/>
    <x v="1"/>
    <x v="11"/>
    <n v="5"/>
    <n v="72.75"/>
    <d v="2019-02-22T00:00:00"/>
    <s v="NF/1047"/>
    <m/>
    <m/>
    <x v="0"/>
  </r>
  <r>
    <s v="23083.029380/2017-43"/>
    <s v="17/2018"/>
    <d v="2019-05-17T00:00:00"/>
    <x v="0"/>
    <s v="POSTO MÉDICO"/>
    <n v="42"/>
    <x v="11"/>
    <n v="50"/>
    <n v="18.02"/>
    <x v="1"/>
    <x v="14"/>
    <n v="15"/>
    <n v="270.3"/>
    <s v="Vencimento em 25/11/2018 "/>
    <m/>
    <m/>
    <m/>
    <x v="4"/>
  </r>
  <r>
    <s v="23083.029380/2017-43"/>
    <s v="17/2018"/>
    <d v="2019-05-17T00:00:00"/>
    <x v="0"/>
    <s v="POSTO MÉDICO"/>
    <n v="44"/>
    <x v="39"/>
    <n v="50"/>
    <n v="2.0699999999999998"/>
    <x v="1"/>
    <x v="15"/>
    <n v="50"/>
    <n v="103.49999999999999"/>
    <d v="2019-02-07T00:00:00"/>
    <s v="NF/3680"/>
    <m/>
    <m/>
    <x v="0"/>
  </r>
  <r>
    <s v="23083.029380/2017-43"/>
    <s v="17/2018"/>
    <d v="2019-05-17T00:00:00"/>
    <x v="0"/>
    <s v="POSTO MÉDICO"/>
    <n v="46"/>
    <x v="40"/>
    <n v="50"/>
    <n v="1.0900000000000001"/>
    <x v="1"/>
    <x v="9"/>
    <n v="50"/>
    <n v="54.500000000000007"/>
    <s v="28/11 e 18/02/2019"/>
    <s v="NF/4498 e 5335"/>
    <m/>
    <m/>
    <x v="0"/>
  </r>
  <r>
    <s v="23083.029380/2017-43"/>
    <s v="17/2018"/>
    <d v="2019-05-17T00:00:00"/>
    <x v="0"/>
    <s v="POSTO MÉDICO"/>
    <n v="47"/>
    <x v="12"/>
    <n v="50"/>
    <n v="1.1499999999999999"/>
    <x v="1"/>
    <x v="11"/>
    <n v="50"/>
    <n v="57.499999999999993"/>
    <d v="2019-02-22T00:00:00"/>
    <s v="NF/1047"/>
    <m/>
    <m/>
    <x v="0"/>
  </r>
  <r>
    <s v="23083.029380/2017-43"/>
    <s v="17/2018"/>
    <d v="2019-05-17T00:00:00"/>
    <x v="0"/>
    <s v="POSTO MÉDICO"/>
    <n v="50"/>
    <x v="41"/>
    <n v="500"/>
    <n v="0.72"/>
    <x v="1"/>
    <x v="15"/>
    <n v="500"/>
    <n v="360"/>
    <d v="2019-02-07T00:00:00"/>
    <s v="NF/3680"/>
    <m/>
    <m/>
    <x v="0"/>
  </r>
  <r>
    <s v="23083.029380/2017-43"/>
    <s v="17/2018"/>
    <d v="2019-05-17T00:00:00"/>
    <x v="0"/>
    <s v="POSTO MÉDICO"/>
    <n v="51"/>
    <x v="42"/>
    <n v="10"/>
    <n v="3.61"/>
    <x v="1"/>
    <x v="11"/>
    <n v="10"/>
    <n v="36.1"/>
    <d v="2019-02-22T00:00:00"/>
    <s v="NF/1047"/>
    <m/>
    <m/>
    <x v="0"/>
  </r>
  <r>
    <s v="23083.029380/2017-43"/>
    <s v="17/2018"/>
    <d v="2019-05-17T00:00:00"/>
    <x v="0"/>
    <s v="POSTO MÉDICO"/>
    <n v="55"/>
    <x v="43"/>
    <n v="15"/>
    <n v="5.16"/>
    <x v="1"/>
    <x v="14"/>
    <n v="15"/>
    <n v="77.400000000000006"/>
    <s v="Vencimento em 25/11/2018 "/>
    <m/>
    <m/>
    <m/>
    <x v="4"/>
  </r>
  <r>
    <s v="23083.029380/2017-43"/>
    <s v="17/2018"/>
    <d v="2019-05-17T00:00:00"/>
    <x v="0"/>
    <s v="POSTO MÉDICO"/>
    <n v="57"/>
    <x v="44"/>
    <n v="400"/>
    <n v="1.48"/>
    <x v="1"/>
    <x v="15"/>
    <n v="400"/>
    <n v="592"/>
    <d v="2019-02-07T00:00:00"/>
    <s v="NF/3680"/>
    <m/>
    <m/>
    <x v="0"/>
  </r>
  <r>
    <s v="23083.029380/2017-43"/>
    <s v="17/2018"/>
    <d v="2019-05-17T00:00:00"/>
    <x v="0"/>
    <s v="POSTO MÉDICO"/>
    <n v="58"/>
    <x v="45"/>
    <n v="200"/>
    <n v="1.2"/>
    <x v="1"/>
    <x v="16"/>
    <n v="200"/>
    <n v="240"/>
    <d v="2018-12-20T00:00:00"/>
    <s v="Papeleta 358/2018"/>
    <m/>
    <m/>
    <x v="0"/>
  </r>
  <r>
    <s v="23083.029380/2017-43"/>
    <s v="17/2018"/>
    <d v="2019-05-17T00:00:00"/>
    <x v="0"/>
    <s v="POSTO MÉDICO"/>
    <n v="59"/>
    <x v="46"/>
    <n v="23"/>
    <n v="19.36"/>
    <x v="1"/>
    <x v="9"/>
    <n v="23"/>
    <n v="445.28"/>
    <s v="28/11 e 18/02/2019"/>
    <s v="NF/4498 e 5335"/>
    <m/>
    <m/>
    <x v="0"/>
  </r>
  <r>
    <s v="23083.029380/2017-43"/>
    <s v="17/2018"/>
    <d v="2019-05-17T00:00:00"/>
    <x v="0"/>
    <s v="POSTO MÉDICO"/>
    <n v="71"/>
    <x v="47"/>
    <n v="300"/>
    <n v="0.53"/>
    <x v="1"/>
    <x v="9"/>
    <n v="300"/>
    <n v="159"/>
    <s v="28/11 e 18/02/2019"/>
    <s v="NF/4498 e 5335"/>
    <m/>
    <m/>
    <x v="0"/>
  </r>
  <r>
    <s v="23083.029380/2017-43"/>
    <s v="17/2018"/>
    <d v="2019-05-17T00:00:00"/>
    <x v="0"/>
    <s v="POSTO MÉDICO"/>
    <n v="72"/>
    <x v="48"/>
    <n v="300"/>
    <n v="5.37"/>
    <x v="1"/>
    <x v="16"/>
    <n v="300"/>
    <n v="1611"/>
    <d v="2018-12-20T00:00:00"/>
    <s v="Papeleta 358/2018"/>
    <m/>
    <m/>
    <x v="0"/>
  </r>
  <r>
    <s v="23083.029380/2017-43"/>
    <s v="17/2018"/>
    <d v="2019-05-17T00:00:00"/>
    <x v="0"/>
    <s v="POSTO MÉDICO"/>
    <n v="74"/>
    <x v="49"/>
    <n v="50"/>
    <n v="0.46"/>
    <x v="1"/>
    <x v="13"/>
    <n v="50"/>
    <n v="23"/>
    <d v="2018-11-29T00:00:00"/>
    <s v="Papeleta 337/2018_x000a_"/>
    <m/>
    <m/>
    <x v="0"/>
  </r>
  <r>
    <s v="23083.029380/2017-43"/>
    <s v="17/2018"/>
    <d v="2019-05-17T00:00:00"/>
    <x v="0"/>
    <s v="POSTO MÉDICO"/>
    <n v="75"/>
    <x v="50"/>
    <n v="30"/>
    <n v="12.35"/>
    <x v="1"/>
    <x v="14"/>
    <n v="30"/>
    <n v="370.5"/>
    <s v="Vencimento em 25/11/2018 "/>
    <m/>
    <m/>
    <m/>
    <x v="4"/>
  </r>
  <r>
    <s v="23083.029380/2017-43"/>
    <s v="17/2018"/>
    <d v="2019-05-17T00:00:00"/>
    <x v="0"/>
    <s v="POSTO MÉDICO"/>
    <n v="78"/>
    <x v="15"/>
    <n v="25"/>
    <n v="4.2699999999999996"/>
    <x v="1"/>
    <x v="11"/>
    <n v="25"/>
    <n v="106.74999999999999"/>
    <d v="2019-02-22T00:00:00"/>
    <s v="NF/1047"/>
    <m/>
    <m/>
    <x v="0"/>
  </r>
  <r>
    <s v="23083.029380/2017-43"/>
    <s v="17/2018"/>
    <d v="2019-05-17T00:00:00"/>
    <x v="0"/>
    <s v="POSTO MÉDICO"/>
    <n v="84"/>
    <x v="18"/>
    <n v="60"/>
    <n v="0.46"/>
    <x v="1"/>
    <x v="14"/>
    <n v="60"/>
    <n v="27.6"/>
    <s v="Vencimento em 25/11/2018 "/>
    <m/>
    <m/>
    <m/>
    <x v="4"/>
  </r>
  <r>
    <s v="23083.029380/2017-43"/>
    <s v="17/2018"/>
    <d v="2019-05-17T00:00:00"/>
    <x v="0"/>
    <s v="POSTO MÉDICO"/>
    <n v="87"/>
    <x v="51"/>
    <n v="25"/>
    <n v="2.79"/>
    <x v="1"/>
    <x v="15"/>
    <n v="25"/>
    <n v="69.75"/>
    <d v="2019-02-07T00:00:00"/>
    <s v="NF/3680"/>
    <m/>
    <m/>
    <x v="0"/>
  </r>
  <r>
    <s v="23083.029380/2017-43"/>
    <s v="17/2018"/>
    <d v="2019-05-17T00:00:00"/>
    <x v="0"/>
    <s v="POSTO MÉDICO"/>
    <n v="94"/>
    <x v="52"/>
    <n v="10"/>
    <n v="17.93"/>
    <x v="1"/>
    <x v="12"/>
    <n v="10"/>
    <n v="179.3"/>
    <d v="2018-11-22T00:00:00"/>
    <s v="Papeleta 331/2018"/>
    <m/>
    <m/>
    <x v="0"/>
  </r>
  <r>
    <s v="23083.029380/2017-43"/>
    <s v="17/2018"/>
    <d v="2019-05-17T00:00:00"/>
    <x v="0"/>
    <s v="POSTO MÉDICO"/>
    <n v="96"/>
    <x v="53"/>
    <n v="10"/>
    <n v="23.97"/>
    <x v="1"/>
    <x v="11"/>
    <n v="10"/>
    <n v="239.7"/>
    <d v="2019-02-22T00:00:00"/>
    <s v="NF/1047"/>
    <m/>
    <m/>
    <x v="0"/>
  </r>
  <r>
    <s v="23083.029380/2017-43"/>
    <s v="17/2018"/>
    <d v="2019-05-17T00:00:00"/>
    <x v="0"/>
    <s v="POSTO MÉDICO"/>
    <n v="98"/>
    <x v="21"/>
    <n v="50"/>
    <n v="1.37"/>
    <x v="1"/>
    <x v="16"/>
    <n v="50"/>
    <n v="68.5"/>
    <d v="2018-12-20T00:00:00"/>
    <s v="Papeleta 358/2018"/>
    <m/>
    <m/>
    <x v="0"/>
  </r>
  <r>
    <s v="23083.029380/2017-43"/>
    <s v="17/2018"/>
    <d v="2019-05-17T00:00:00"/>
    <x v="0"/>
    <s v="POSTO MÉDICO"/>
    <n v="102"/>
    <x v="22"/>
    <n v="15"/>
    <n v="6.2"/>
    <x v="1"/>
    <x v="14"/>
    <n v="15"/>
    <n v="93"/>
    <s v="Vencimento em 25/11/2018 "/>
    <m/>
    <m/>
    <m/>
    <x v="5"/>
  </r>
  <r>
    <s v="23083.029380/2017-43"/>
    <s v="17/2018"/>
    <d v="2019-05-17T00:00:00"/>
    <x v="0"/>
    <s v="POSTO MÉDICO"/>
    <n v="106"/>
    <x v="25"/>
    <n v="50"/>
    <n v="7.29"/>
    <x v="1"/>
    <x v="11"/>
    <n v="50"/>
    <n v="364.5"/>
    <d v="2019-02-22T00:00:00"/>
    <s v="NF/1047"/>
    <m/>
    <m/>
    <x v="0"/>
  </r>
  <r>
    <s v="23083.029380/2017-43"/>
    <s v="17/2018"/>
    <d v="2019-05-17T00:00:00"/>
    <x v="0"/>
    <s v="POSTO MÉDICO"/>
    <n v="107"/>
    <x v="54"/>
    <n v="280"/>
    <n v="0.04"/>
    <x v="1"/>
    <x v="11"/>
    <n v="280"/>
    <n v="11.200000000000001"/>
    <d v="2019-02-22T00:00:00"/>
    <s v="NF/1047"/>
    <m/>
    <m/>
    <x v="0"/>
  </r>
  <r>
    <s v="23083.029380/2017-43"/>
    <s v="17/2018"/>
    <d v="2019-05-17T00:00:00"/>
    <x v="0"/>
    <s v="POSTO MÉDICO"/>
    <n v="109"/>
    <x v="27"/>
    <n v="400"/>
    <n v="7.0000000000000007E-2"/>
    <x v="1"/>
    <x v="11"/>
    <n v="400"/>
    <n v="28.000000000000004"/>
    <d v="2019-02-22T00:00:00"/>
    <s v="NF/1047"/>
    <m/>
    <m/>
    <x v="0"/>
  </r>
  <r>
    <s v="23083.029380/2017-43"/>
    <s v="17/2018"/>
    <d v="2019-05-17T00:00:00"/>
    <x v="0"/>
    <s v="POSTO MÉDICO"/>
    <n v="110"/>
    <x v="55"/>
    <n v="25"/>
    <n v="1.0900000000000001"/>
    <x v="1"/>
    <x v="14"/>
    <n v="25"/>
    <n v="27.250000000000004"/>
    <s v="Vencimento em 25/11/2018 "/>
    <m/>
    <m/>
    <m/>
    <x v="4"/>
  </r>
  <r>
    <s v="23083.029380/2017-43"/>
    <s v="17/2018"/>
    <d v="2019-05-17T00:00:00"/>
    <x v="0"/>
    <s v="POSTO MÉDICO"/>
    <n v="112"/>
    <x v="29"/>
    <n v="25"/>
    <n v="2.98"/>
    <x v="1"/>
    <x v="14"/>
    <n v="25"/>
    <n v="74.5"/>
    <d v="2018-12-28T00:00:00"/>
    <s v="NF/11090"/>
    <m/>
    <m/>
    <x v="0"/>
  </r>
  <r>
    <s v="23083.029380/2017-43"/>
    <s v="17/2018"/>
    <d v="2019-05-17T00:00:00"/>
    <x v="0"/>
    <s v="POSTO MÉDICO"/>
    <n v="115"/>
    <x v="56"/>
    <n v="100"/>
    <n v="0.06"/>
    <x v="1"/>
    <x v="11"/>
    <n v="100"/>
    <n v="6"/>
    <d v="2019-02-22T00:00:00"/>
    <s v="NF/1047"/>
    <m/>
    <m/>
    <x v="0"/>
  </r>
  <r>
    <s v="23083.029380/2017-43"/>
    <s v="17/2018"/>
    <d v="2019-05-17T00:00:00"/>
    <x v="0"/>
    <s v="POSTO MÉDICO"/>
    <n v="117"/>
    <x v="57"/>
    <n v="20"/>
    <n v="3.08"/>
    <x v="1"/>
    <x v="11"/>
    <n v="20"/>
    <n v="61.6"/>
    <d v="2019-02-22T00:00:00"/>
    <s v="NF/1047"/>
    <m/>
    <m/>
    <x v="0"/>
  </r>
  <r>
    <s v="23083.029380/2017-43"/>
    <s v="17/2018"/>
    <d v="2019-05-17T00:00:00"/>
    <x v="0"/>
    <s v="POSTO MÉDICO"/>
    <n v="118"/>
    <x v="30"/>
    <n v="500"/>
    <n v="0.63"/>
    <x v="1"/>
    <x v="14"/>
    <n v="500"/>
    <n v="315"/>
    <s v="Vencimento em 25/11/2018 "/>
    <m/>
    <m/>
    <m/>
    <x v="4"/>
  </r>
  <r>
    <s v="23083.029380/2017-43"/>
    <s v="17/2018"/>
    <d v="2019-05-17T00:00:00"/>
    <x v="0"/>
    <s v="POSTO MÉDICO"/>
    <n v="126"/>
    <x v="31"/>
    <n v="50"/>
    <n v="0.89"/>
    <x v="1"/>
    <x v="11"/>
    <n v="50"/>
    <n v="44.5"/>
    <d v="2019-02-22T00:00:00"/>
    <s v="NF/1047"/>
    <m/>
    <m/>
    <x v="0"/>
  </r>
  <r>
    <s v="23083.029380/2017-43"/>
    <s v="17/2018"/>
    <d v="2019-05-17T00:00:00"/>
    <x v="0"/>
    <s v="POSTO MÉDICO"/>
    <n v="128"/>
    <x v="32"/>
    <n v="300"/>
    <n v="0.98"/>
    <x v="1"/>
    <x v="9"/>
    <n v="300"/>
    <n v="294"/>
    <s v="28/11 e 18/02/2019"/>
    <s v="NF/4498 e 5335"/>
    <m/>
    <m/>
    <x v="0"/>
  </r>
  <r>
    <s v="23083.029380/2017-43"/>
    <s v="17/2018"/>
    <d v="2019-05-17T00:00:00"/>
    <x v="1"/>
    <s v="HOSPITAL VETERINÁRIO"/>
    <n v="2"/>
    <x v="58"/>
    <n v="100"/>
    <n v="0.94"/>
    <x v="2"/>
    <x v="17"/>
    <n v="100"/>
    <n v="94"/>
    <d v="2019-02-18T00:00:00"/>
    <s v="NF/5333"/>
    <m/>
    <m/>
    <x v="0"/>
  </r>
  <r>
    <s v="23083.029380/2017-43"/>
    <s v="17/2018"/>
    <d v="2019-05-17T00:00:00"/>
    <x v="1"/>
    <s v="HOSPITAL VETERINÁRIO"/>
    <n v="5"/>
    <x v="2"/>
    <n v="60"/>
    <n v="2.7"/>
    <x v="2"/>
    <x v="18"/>
    <n v="60"/>
    <n v="162"/>
    <s v=" 08/02 e 28/03/2019"/>
    <s v="NF/1061 e 1135"/>
    <m/>
    <m/>
    <x v="0"/>
  </r>
  <r>
    <s v="23083.029380/2017-43"/>
    <s v="17/2018"/>
    <d v="2019-05-17T00:00:00"/>
    <x v="1"/>
    <s v="HOSPITAL VETERINÁRIO"/>
    <n v="6"/>
    <x v="3"/>
    <n v="80"/>
    <n v="0.18"/>
    <x v="2"/>
    <x v="17"/>
    <n v="80"/>
    <n v="14.399999999999999"/>
    <d v="2019-02-18T00:00:00"/>
    <s v="NF/5333"/>
    <m/>
    <m/>
    <x v="0"/>
  </r>
  <r>
    <s v="23083.029380/2017-43"/>
    <s v="17/2018"/>
    <d v="2019-05-17T00:00:00"/>
    <x v="1"/>
    <s v="HOSPITAL VETERINÁRIO"/>
    <n v="8"/>
    <x v="34"/>
    <n v="5"/>
    <n v="1.73"/>
    <x v="2"/>
    <x v="17"/>
    <n v="5"/>
    <n v="8.65"/>
    <d v="2019-02-18T00:00:00"/>
    <s v="NF/5333"/>
    <m/>
    <m/>
    <x v="0"/>
  </r>
  <r>
    <s v="23083.029380/2017-43"/>
    <s v="17/2018"/>
    <d v="2019-05-17T00:00:00"/>
    <x v="1"/>
    <s v="HOSPITAL VETERINÁRIO"/>
    <n v="10"/>
    <x v="59"/>
    <n v="15"/>
    <n v="10.88"/>
    <x v="2"/>
    <x v="19"/>
    <n v="60"/>
    <n v="652.80000000000007"/>
    <d v="2018-12-14T00:00:00"/>
    <s v="Papeleta 13/2019"/>
    <m/>
    <m/>
    <x v="0"/>
  </r>
  <r>
    <s v="23083.029380/2017-43"/>
    <s v="17/2018"/>
    <d v="2019-05-17T00:00:00"/>
    <x v="1"/>
    <s v="HOSPITAL VETERINÁRIO"/>
    <n v="14"/>
    <x v="4"/>
    <n v="300"/>
    <n v="0.56000000000000005"/>
    <x v="2"/>
    <x v="17"/>
    <n v="300"/>
    <n v="168.00000000000003"/>
    <d v="2019-02-18T00:00:00"/>
    <s v="NF/5333"/>
    <m/>
    <m/>
    <x v="0"/>
  </r>
  <r>
    <s v="23083.029380/2017-43"/>
    <s v="17/2018"/>
    <d v="2019-05-17T00:00:00"/>
    <x v="1"/>
    <s v="HOSPITAL VETERINÁRIO"/>
    <n v="17"/>
    <x v="5"/>
    <n v="120"/>
    <n v="11.04"/>
    <x v="2"/>
    <x v="19"/>
    <n v="400"/>
    <n v="4416"/>
    <d v="2018-12-14T00:00:00"/>
    <s v="Papeleta 13/2019"/>
    <m/>
    <m/>
    <x v="0"/>
  </r>
  <r>
    <s v="23083.029380/2017-43"/>
    <s v="17/2018"/>
    <d v="2019-05-17T00:00:00"/>
    <x v="1"/>
    <s v="HOSPITAL VETERINÁRIO"/>
    <n v="18"/>
    <x v="60"/>
    <n v="40"/>
    <n v="9.93"/>
    <x v="2"/>
    <x v="20"/>
    <n v="1000"/>
    <n v="9930"/>
    <d v="2019-01-15T00:00:00"/>
    <n v="3465"/>
    <m/>
    <m/>
    <x v="0"/>
  </r>
  <r>
    <s v="23083.029380/2017-43"/>
    <s v="17/2018"/>
    <d v="2019-05-17T00:00:00"/>
    <x v="1"/>
    <s v="HOSPITAL VETERINÁRIO"/>
    <n v="25"/>
    <x v="61"/>
    <n v="100"/>
    <n v="2.08"/>
    <x v="2"/>
    <x v="17"/>
    <n v="100"/>
    <n v="208"/>
    <d v="2019-02-18T00:00:00"/>
    <s v="NF/5333"/>
    <m/>
    <m/>
    <x v="0"/>
  </r>
  <r>
    <s v="23083.029380/2017-43"/>
    <s v="17/2018"/>
    <d v="2019-05-17T00:00:00"/>
    <x v="1"/>
    <s v="HOSPITAL VETERINÁRIO"/>
    <n v="30"/>
    <x v="62"/>
    <n v="100"/>
    <n v="0.46"/>
    <x v="2"/>
    <x v="17"/>
    <n v="100"/>
    <n v="46"/>
    <d v="2019-02-18T00:00:00"/>
    <s v="NF/5333"/>
    <m/>
    <m/>
    <x v="0"/>
  </r>
  <r>
    <s v="23083.029380/2017-43"/>
    <s v="17/2018"/>
    <d v="2019-05-17T00:00:00"/>
    <x v="1"/>
    <s v="HOSPITAL VETERINÁRIO"/>
    <n v="33"/>
    <x v="37"/>
    <n v="500"/>
    <n v="6.33"/>
    <x v="2"/>
    <x v="21"/>
    <n v="500"/>
    <n v="3165"/>
    <d v="2019-01-11T00:00:00"/>
    <s v="Papeleta 010/19"/>
    <m/>
    <m/>
    <x v="0"/>
  </r>
  <r>
    <s v="23083.029380/2017-43"/>
    <s v="17/2018"/>
    <d v="2019-05-17T00:00:00"/>
    <x v="1"/>
    <s v="HOSPITAL VETERINÁRIO"/>
    <n v="35"/>
    <x v="37"/>
    <n v="300"/>
    <n v="3.91"/>
    <x v="2"/>
    <x v="21"/>
    <n v="300"/>
    <n v="1173"/>
    <d v="2019-01-11T00:00:00"/>
    <s v="Papeleta 010/19"/>
    <m/>
    <m/>
    <x v="0"/>
  </r>
  <r>
    <s v="23083.029380/2017-43"/>
    <s v="17/2018"/>
    <d v="2019-05-17T00:00:00"/>
    <x v="1"/>
    <s v="HOSPITAL VETERINÁRIO"/>
    <n v="36"/>
    <x v="37"/>
    <n v="1000"/>
    <n v="3.79"/>
    <x v="2"/>
    <x v="21"/>
    <n v="1000"/>
    <n v="3790"/>
    <d v="2019-01-11T00:00:00"/>
    <s v="Papeleta 010/19"/>
    <m/>
    <m/>
    <x v="0"/>
  </r>
  <r>
    <s v="23083.029380/2017-43"/>
    <s v="17/2018"/>
    <d v="2019-05-17T00:00:00"/>
    <x v="1"/>
    <s v="HOSPITAL VETERINÁRIO"/>
    <n v="40"/>
    <x v="38"/>
    <n v="10"/>
    <n v="14.55"/>
    <x v="2"/>
    <x v="18"/>
    <n v="10"/>
    <n v="145.5"/>
    <s v=" 08/02 e 28/03/2019"/>
    <s v="NF/1061 e 1135"/>
    <m/>
    <m/>
    <x v="0"/>
  </r>
  <r>
    <s v="23083.029380/2017-43"/>
    <s v="17/2018"/>
    <d v="2019-05-17T00:00:00"/>
    <x v="1"/>
    <s v="HOSPITAL VETERINÁRIO"/>
    <n v="41"/>
    <x v="63"/>
    <n v="20"/>
    <n v="19.79"/>
    <x v="2"/>
    <x v="18"/>
    <n v="20"/>
    <n v="395.79999999999995"/>
    <s v=" 08/02 e 28/03/2019"/>
    <s v="NF/1061 e 1135"/>
    <m/>
    <m/>
    <x v="0"/>
  </r>
  <r>
    <s v="23083.029380/2017-43"/>
    <s v="17/2018"/>
    <d v="2019-05-17T00:00:00"/>
    <x v="1"/>
    <s v="HOSPITAL VETERINÁRIO"/>
    <n v="45"/>
    <x v="64"/>
    <n v="140"/>
    <n v="0.76"/>
    <x v="2"/>
    <x v="22"/>
    <n v="140"/>
    <n v="106.4"/>
    <s v="Vencido em 09/01/2019"/>
    <m/>
    <m/>
    <m/>
    <x v="6"/>
  </r>
  <r>
    <s v="23083.029380/2017-43"/>
    <s v="17/2018"/>
    <d v="2019-05-17T00:00:00"/>
    <x v="1"/>
    <s v="HOSPITAL VETERINÁRIO"/>
    <n v="53"/>
    <x v="65"/>
    <n v="500"/>
    <n v="0.48"/>
    <x v="2"/>
    <x v="20"/>
    <n v="500"/>
    <n v="240"/>
    <d v="2019-01-15T00:00:00"/>
    <n v="3465"/>
    <m/>
    <m/>
    <x v="0"/>
  </r>
  <r>
    <s v="23083.029380/2017-43"/>
    <s v="17/2018"/>
    <d v="2019-05-17T00:00:00"/>
    <x v="1"/>
    <s v="HOSPITAL VETERINÁRIO"/>
    <n v="56"/>
    <x v="66"/>
    <n v="200"/>
    <n v="2.7"/>
    <x v="2"/>
    <x v="20"/>
    <n v="200"/>
    <n v="540"/>
    <d v="2019-01-15T00:00:00"/>
    <n v="3465"/>
    <m/>
    <m/>
    <x v="0"/>
  </r>
  <r>
    <s v="23083.029380/2017-43"/>
    <s v="17/2018"/>
    <d v="2019-05-17T00:00:00"/>
    <x v="1"/>
    <s v="HOSPITAL VETERINÁRIO"/>
    <n v="59"/>
    <x v="46"/>
    <n v="20"/>
    <n v="19.36"/>
    <x v="2"/>
    <x v="17"/>
    <n v="20"/>
    <n v="387.2"/>
    <d v="2019-02-18T00:00:00"/>
    <s v="NF/5333"/>
    <m/>
    <m/>
    <x v="0"/>
  </r>
  <r>
    <s v="23083.029380/2017-43"/>
    <s v="17/2018"/>
    <d v="2019-05-17T00:00:00"/>
    <x v="1"/>
    <s v="HOSPITAL VETERINÁRIO"/>
    <n v="65"/>
    <x v="67"/>
    <n v="50"/>
    <n v="3.88"/>
    <x v="2"/>
    <x v="22"/>
    <n v="50"/>
    <n v="194"/>
    <s v="Vencido em 09/01/2019"/>
    <m/>
    <m/>
    <m/>
    <x v="6"/>
  </r>
  <r>
    <s v="23083.029380/2017-43"/>
    <s v="17/2018"/>
    <d v="2019-05-17T00:00:00"/>
    <x v="1"/>
    <s v="HOSPITAL VETERINÁRIO"/>
    <n v="66"/>
    <x v="68"/>
    <n v="48"/>
    <n v="1.88"/>
    <x v="2"/>
    <x v="23"/>
    <n v="48"/>
    <n v="90.24"/>
    <d v="2019-02-08T00:00:00"/>
    <s v="NF/13144"/>
    <m/>
    <m/>
    <x v="0"/>
  </r>
  <r>
    <s v="23083.029380/2017-43"/>
    <s v="17/2018"/>
    <d v="2019-05-17T00:00:00"/>
    <x v="1"/>
    <s v="HOSPITAL VETERINÁRIO"/>
    <n v="67"/>
    <x v="69"/>
    <n v="48"/>
    <n v="1.88"/>
    <x v="2"/>
    <x v="23"/>
    <n v="48"/>
    <n v="90.24"/>
    <d v="2019-02-08T00:00:00"/>
    <s v="NF/13144"/>
    <m/>
    <m/>
    <x v="0"/>
  </r>
  <r>
    <s v="23083.029380/2017-43"/>
    <s v="17/2018"/>
    <d v="2019-05-17T00:00:00"/>
    <x v="1"/>
    <s v="HOSPITAL VETERINÁRIO"/>
    <n v="68"/>
    <x v="70"/>
    <n v="50"/>
    <n v="3.04"/>
    <x v="2"/>
    <x v="17"/>
    <n v="50"/>
    <n v="152"/>
    <d v="2019-02-18T00:00:00"/>
    <s v="NF/5333"/>
    <m/>
    <m/>
    <x v="0"/>
  </r>
  <r>
    <s v="23083.029380/2017-43"/>
    <s v="17/2018"/>
    <d v="2019-05-17T00:00:00"/>
    <x v="1"/>
    <s v="HOSPITAL VETERINÁRIO"/>
    <n v="73"/>
    <x v="71"/>
    <n v="250"/>
    <n v="0.37"/>
    <x v="2"/>
    <x v="22"/>
    <n v="250"/>
    <n v="92.5"/>
    <s v="Vencido em 09/01/2019"/>
    <m/>
    <m/>
    <m/>
    <x v="6"/>
  </r>
  <r>
    <s v="23083.029380/2017-43"/>
    <s v="17/2018"/>
    <d v="2019-05-17T00:00:00"/>
    <x v="1"/>
    <s v="HOSPITAL VETERINÁRIO"/>
    <n v="74"/>
    <x v="49"/>
    <n v="40"/>
    <n v="0.46"/>
    <x v="2"/>
    <x v="21"/>
    <n v="40"/>
    <n v="18.400000000000002"/>
    <d v="2019-01-11T00:00:00"/>
    <s v="Papeleta 010/19"/>
    <m/>
    <m/>
    <x v="0"/>
  </r>
  <r>
    <s v="23083.029380/2017-43"/>
    <s v="17/2018"/>
    <d v="2019-05-17T00:00:00"/>
    <x v="1"/>
    <s v="HOSPITAL VETERINÁRIO"/>
    <n v="83"/>
    <x v="72"/>
    <n v="60"/>
    <n v="41.36"/>
    <x v="2"/>
    <x v="18"/>
    <n v="60"/>
    <n v="2481.6"/>
    <s v=" 08/02 e 28/03/2019"/>
    <s v="NF/1061 e 1135"/>
    <m/>
    <m/>
    <x v="0"/>
  </r>
  <r>
    <s v="23083.029380/2017-43"/>
    <s v="17/2018"/>
    <d v="2019-05-17T00:00:00"/>
    <x v="1"/>
    <s v="HOSPITAL VETERINÁRIO"/>
    <n v="89"/>
    <x v="73"/>
    <n v="200"/>
    <n v="2.52"/>
    <x v="2"/>
    <x v="22"/>
    <n v="200"/>
    <n v="504"/>
    <s v="Vencido em 09/01/2019"/>
    <m/>
    <m/>
    <m/>
    <x v="6"/>
  </r>
  <r>
    <s v="23083.029380/2017-43"/>
    <s v="17/2018"/>
    <d v="2019-05-17T00:00:00"/>
    <x v="1"/>
    <s v="HOSPITAL VETERINÁRIO"/>
    <n v="90"/>
    <x v="74"/>
    <n v="10"/>
    <n v="21.93"/>
    <x v="2"/>
    <x v="24"/>
    <n v="10"/>
    <n v="219.3"/>
    <d v="2018-12-18T00:00:00"/>
    <s v="Papeleta 17/2019"/>
    <m/>
    <m/>
    <x v="0"/>
  </r>
  <r>
    <s v="23083.029380/2017-43"/>
    <s v="17/2018"/>
    <d v="2019-05-17T00:00:00"/>
    <x v="1"/>
    <s v="HOSPITAL VETERINÁRIO"/>
    <n v="91"/>
    <x v="19"/>
    <n v="20"/>
    <n v="4.3"/>
    <x v="2"/>
    <x v="18"/>
    <n v="20"/>
    <n v="86"/>
    <s v=" 08/02 e 28/03/2019"/>
    <s v="NF/1061 e 1135"/>
    <m/>
    <m/>
    <x v="0"/>
  </r>
  <r>
    <s v="23083.029380/2017-43"/>
    <s v="17/2018"/>
    <d v="2019-05-17T00:00:00"/>
    <x v="1"/>
    <s v="HOSPITAL VETERINÁRIO"/>
    <n v="92"/>
    <x v="20"/>
    <n v="20"/>
    <n v="4.29"/>
    <x v="2"/>
    <x v="24"/>
    <n v="20"/>
    <n v="85.8"/>
    <d v="2018-12-18T00:00:00"/>
    <s v="Papeleta 17/2019"/>
    <m/>
    <m/>
    <x v="0"/>
  </r>
  <r>
    <s v="23083.029380/2017-43"/>
    <s v="17/2018"/>
    <d v="2019-05-17T00:00:00"/>
    <x v="1"/>
    <s v="HOSPITAL VETERINÁRIO"/>
    <n v="95"/>
    <x v="75"/>
    <n v="120"/>
    <n v="0.41"/>
    <x v="2"/>
    <x v="17"/>
    <n v="120"/>
    <n v="49.199999999999996"/>
    <d v="2019-02-18T00:00:00"/>
    <s v="NF/5333"/>
    <m/>
    <m/>
    <x v="0"/>
  </r>
  <r>
    <s v="23083.029380/2017-43"/>
    <s v="17/2018"/>
    <d v="2019-05-17T00:00:00"/>
    <x v="1"/>
    <s v="HOSPITAL VETERINÁRIO"/>
    <n v="97"/>
    <x v="76"/>
    <n v="200"/>
    <n v="3.35"/>
    <x v="2"/>
    <x v="17"/>
    <n v="200"/>
    <n v="670"/>
    <d v="2019-02-18T00:00:00"/>
    <s v="NF/5333"/>
    <m/>
    <m/>
    <x v="0"/>
  </r>
  <r>
    <s v="23083.029380/2017-43"/>
    <s v="17/2018"/>
    <d v="2019-05-17T00:00:00"/>
    <x v="1"/>
    <s v="HOSPITAL VETERINÁRIO"/>
    <n v="98"/>
    <x v="21"/>
    <n v="300"/>
    <n v="1.37"/>
    <x v="2"/>
    <x v="25"/>
    <n v="300"/>
    <n v="411.00000000000006"/>
    <d v="2019-01-03T00:00:00"/>
    <s v="Papeleta 15/2019"/>
    <m/>
    <m/>
    <x v="0"/>
  </r>
  <r>
    <s v="23083.029380/2017-43"/>
    <s v="17/2018"/>
    <d v="2019-05-17T00:00:00"/>
    <x v="1"/>
    <s v="HOSPITAL VETERINÁRIO"/>
    <n v="100"/>
    <x v="77"/>
    <n v="500"/>
    <n v="2.62"/>
    <x v="2"/>
    <x v="25"/>
    <n v="500"/>
    <n v="1310"/>
    <d v="2019-01-03T00:00:00"/>
    <s v="Papeleta 15/2019"/>
    <m/>
    <m/>
    <x v="0"/>
  </r>
  <r>
    <s v="23083.029380/2017-43"/>
    <s v="17/2018"/>
    <d v="2019-05-17T00:00:00"/>
    <x v="1"/>
    <s v="HOSPITAL VETERINÁRIO"/>
    <n v="102"/>
    <x v="22"/>
    <n v="10"/>
    <n v="6.2"/>
    <x v="2"/>
    <x v="22"/>
    <n v="10"/>
    <n v="62"/>
    <s v="Vencido em 09/01/2019"/>
    <m/>
    <m/>
    <m/>
    <x v="6"/>
  </r>
  <r>
    <s v="23083.029380/2017-43"/>
    <s v="17/2018"/>
    <d v="2019-05-17T00:00:00"/>
    <x v="1"/>
    <s v="HOSPITAL VETERINÁRIO"/>
    <n v="105"/>
    <x v="24"/>
    <n v="10"/>
    <n v="4.4800000000000004"/>
    <x v="2"/>
    <x v="17"/>
    <n v="10"/>
    <n v="44.800000000000004"/>
    <d v="2019-02-18T00:00:00"/>
    <s v="NF/5333"/>
    <m/>
    <m/>
    <x v="0"/>
  </r>
  <r>
    <s v="23083.029380/2017-43"/>
    <s v="17/2018"/>
    <d v="2019-05-17T00:00:00"/>
    <x v="1"/>
    <s v="HOSPITAL VETERINÁRIO"/>
    <n v="108"/>
    <x v="26"/>
    <n v="1000"/>
    <n v="0.83"/>
    <x v="2"/>
    <x v="17"/>
    <n v="1000"/>
    <n v="830"/>
    <d v="2019-02-18T00:00:00"/>
    <s v="NF/5333"/>
    <m/>
    <m/>
    <x v="0"/>
  </r>
  <r>
    <s v="23083.029380/2017-43"/>
    <s v="17/2018"/>
    <d v="2019-05-17T00:00:00"/>
    <x v="1"/>
    <s v="HOSPITAL VETERINÁRIO"/>
    <n v="111"/>
    <x v="28"/>
    <n v="30"/>
    <n v="8.1"/>
    <x v="2"/>
    <x v="24"/>
    <n v="30"/>
    <n v="243"/>
    <d v="2018-12-18T00:00:00"/>
    <s v="Papeleta 17/2019"/>
    <m/>
    <m/>
    <x v="0"/>
  </r>
  <r>
    <s v="23083.029380/2017-43"/>
    <s v="17/2018"/>
    <d v="2019-05-17T00:00:00"/>
    <x v="1"/>
    <s v="HOSPITAL VETERINÁRIO"/>
    <n v="112"/>
    <x v="29"/>
    <n v="200"/>
    <n v="2.98"/>
    <x v="2"/>
    <x v="22"/>
    <n v="200"/>
    <n v="596"/>
    <s v="Vencido em 09/01/2019"/>
    <m/>
    <m/>
    <m/>
    <x v="6"/>
  </r>
  <r>
    <s v="23083.029380/2017-43"/>
    <s v="17/2018"/>
    <d v="2019-05-17T00:00:00"/>
    <x v="1"/>
    <s v="HOSPITAL VETERINÁRIO"/>
    <n v="114"/>
    <x v="78"/>
    <n v="400"/>
    <n v="6.6"/>
    <x v="2"/>
    <x v="18"/>
    <n v="400"/>
    <n v="2640"/>
    <s v=" 08/02 e 28/03/2019"/>
    <s v="NF/1061 e 1135"/>
    <m/>
    <m/>
    <x v="0"/>
  </r>
  <r>
    <s v="23083.029380/2017-43"/>
    <s v="17/2018"/>
    <d v="2019-05-17T00:00:00"/>
    <x v="1"/>
    <s v="HOSPITAL VETERINÁRIO"/>
    <n v="116"/>
    <x v="79"/>
    <n v="500"/>
    <n v="0.48"/>
    <x v="2"/>
    <x v="20"/>
    <n v="500"/>
    <n v="240"/>
    <d v="2019-01-15T00:00:00"/>
    <n v="3465"/>
    <m/>
    <m/>
    <x v="0"/>
  </r>
  <r>
    <s v="23083.029380/2017-43"/>
    <s v="17/2018"/>
    <d v="2019-05-17T00:00:00"/>
    <x v="1"/>
    <s v="HOSPITAL VETERINÁRIO"/>
    <n v="117"/>
    <x v="57"/>
    <n v="1000"/>
    <n v="3.08"/>
    <x v="2"/>
    <x v="18"/>
    <n v="1000"/>
    <n v="3080"/>
    <s v=" 08/02 e 28/03/2019"/>
    <s v="NF/1061 e 1135"/>
    <m/>
    <m/>
    <x v="0"/>
  </r>
  <r>
    <s v="23083.029380/2017-43"/>
    <s v="17/2018"/>
    <d v="2019-05-17T00:00:00"/>
    <x v="1"/>
    <s v="HOSPITAL VETERINÁRIO"/>
    <n v="120"/>
    <x v="80"/>
    <n v="40"/>
    <n v="4.3"/>
    <x v="2"/>
    <x v="18"/>
    <n v="40"/>
    <n v="172"/>
    <s v=" 08/02 e 28/03/2019"/>
    <s v="NF/1061 e 1135"/>
    <m/>
    <m/>
    <x v="0"/>
  </r>
  <r>
    <s v="23083.029380/2017-43"/>
    <s v="17/2018"/>
    <d v="2019-05-17T00:00:00"/>
    <x v="1"/>
    <s v="HOSPITAL VETERINÁRIO"/>
    <n v="121"/>
    <x v="80"/>
    <n v="10"/>
    <n v="29.8"/>
    <x v="2"/>
    <x v="18"/>
    <n v="10"/>
    <n v="298"/>
    <s v=" 08/02 e 28/03/2019"/>
    <s v="NF/1061 e 1135"/>
    <m/>
    <m/>
    <x v="0"/>
  </r>
  <r>
    <s v="23083.029380/2017-43"/>
    <s v="17/2018"/>
    <d v="2019-05-17T00:00:00"/>
    <x v="1"/>
    <s v="HOSPITAL VETERINÁRIO"/>
    <n v="127"/>
    <x v="31"/>
    <n v="1000"/>
    <n v="1.1299999999999999"/>
    <x v="2"/>
    <x v="17"/>
    <n v="1000"/>
    <n v="1130"/>
    <d v="2019-02-18T00:00:00"/>
    <s v="NF/5333"/>
    <m/>
    <m/>
    <x v="0"/>
  </r>
  <r>
    <s v="23083.029380/2017-43"/>
    <s v="17/2018"/>
    <d v="2019-05-17T00:00:00"/>
    <x v="1"/>
    <s v="HOSPITAL VETERINÁRIO"/>
    <n v="128"/>
    <x v="32"/>
    <n v="500"/>
    <n v="0.98"/>
    <x v="2"/>
    <x v="17"/>
    <n v="500"/>
    <n v="490"/>
    <d v="2019-02-18T00:00:00"/>
    <s v="NF/5333"/>
    <m/>
    <m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6">
  <r>
    <s v="23083.029380/2017-43"/>
    <s v="17/2018"/>
    <d v="2019-05-17T00:00:00"/>
    <x v="0"/>
    <s v="POSTO MÉDICO"/>
    <n v="1"/>
    <x v="0"/>
    <n v="10"/>
    <n v="5.58"/>
    <x v="0"/>
    <x v="0"/>
    <n v="10"/>
    <n v="55.8"/>
    <d v="2018-12-13T00:00:00"/>
    <s v="Papeleta 353/2018"/>
    <m/>
    <m/>
    <x v="0"/>
  </r>
  <r>
    <s v="23083.029380/2017-43"/>
    <s v="17/2018"/>
    <d v="2019-05-17T00:00:00"/>
    <x v="0"/>
    <s v="POSTO MÉDICO"/>
    <n v="4"/>
    <x v="1"/>
    <n v="100"/>
    <n v="0.3"/>
    <x v="0"/>
    <x v="1"/>
    <n v="100"/>
    <n v="30"/>
    <d v="2018-11-05T00:00:00"/>
    <s v="Papeleta 327/2018"/>
    <m/>
    <m/>
    <x v="0"/>
  </r>
  <r>
    <s v="23083.029380/2017-43"/>
    <s v="17/2018"/>
    <d v="2019-05-17T00:00:00"/>
    <x v="0"/>
    <s v="POSTO MÉDICO"/>
    <n v="5"/>
    <x v="2"/>
    <n v="10"/>
    <n v="2.7"/>
    <x v="0"/>
    <x v="0"/>
    <n v="10"/>
    <n v="27"/>
    <d v="2018-12-13T00:00:00"/>
    <s v="Papeleta 353/2018"/>
    <m/>
    <m/>
    <x v="0"/>
  </r>
  <r>
    <s v="23083.029380/2017-43"/>
    <s v="17/2018"/>
    <d v="2019-05-17T00:00:00"/>
    <x v="0"/>
    <s v="POSTO MÉDICO"/>
    <n v="7"/>
    <x v="3"/>
    <n v="20"/>
    <n v="4.63"/>
    <x v="0"/>
    <x v="0"/>
    <n v="20"/>
    <n v="92.6"/>
    <d v="2018-12-13T00:00:00"/>
    <s v="Papeleta 353/2018"/>
    <m/>
    <m/>
    <x v="0"/>
  </r>
  <r>
    <s v="23083.029380/2017-43"/>
    <s v="17/2018"/>
    <d v="2019-05-17T00:00:00"/>
    <x v="0"/>
    <s v="POSTO MÉDICO"/>
    <n v="14"/>
    <x v="4"/>
    <n v="200"/>
    <n v="0.56000000000000005"/>
    <x v="0"/>
    <x v="2"/>
    <n v="200"/>
    <n v="112.00000000000001"/>
    <d v="2018-09-14T00:00:00"/>
    <s v="Papeleta 274/2018"/>
    <m/>
    <m/>
    <x v="0"/>
  </r>
  <r>
    <s v="23083.029380/2017-43"/>
    <s v="17/2018"/>
    <d v="2019-05-17T00:00:00"/>
    <x v="0"/>
    <s v="POSTO MÉDICO"/>
    <n v="17"/>
    <x v="5"/>
    <n v="200"/>
    <n v="11.04"/>
    <x v="0"/>
    <x v="3"/>
    <n v="200"/>
    <n v="2208"/>
    <d v="2018-08-30T00:00:00"/>
    <s v="Papeleta 253/2018"/>
    <m/>
    <m/>
    <x v="0"/>
  </r>
  <r>
    <s v="23083.029380/2017-43"/>
    <s v="17/2018"/>
    <d v="2019-05-17T00:00:00"/>
    <x v="0"/>
    <s v="POSTO MÉDICO"/>
    <n v="21"/>
    <x v="6"/>
    <n v="100"/>
    <n v="1.2"/>
    <x v="0"/>
    <x v="0"/>
    <n v="100"/>
    <n v="120"/>
    <d v="2018-12-13T00:00:00"/>
    <s v="Papeleta 353/2018"/>
    <m/>
    <m/>
    <x v="0"/>
  </r>
  <r>
    <s v="23083.029380/2017-43"/>
    <s v="17/2018"/>
    <d v="2019-05-17T00:00:00"/>
    <x v="0"/>
    <s v="POSTO MÉDICO"/>
    <n v="28"/>
    <x v="7"/>
    <n v="30"/>
    <n v="0.33"/>
    <x v="0"/>
    <x v="0"/>
    <n v="30"/>
    <n v="9.9"/>
    <d v="2018-12-13T00:00:00"/>
    <s v="Papeleta 353/2018"/>
    <m/>
    <m/>
    <x v="0"/>
  </r>
  <r>
    <s v="23083.029380/2017-43"/>
    <s v="17/2018"/>
    <d v="2019-05-17T00:00:00"/>
    <x v="0"/>
    <s v="POSTO MÉDICO"/>
    <n v="29"/>
    <x v="8"/>
    <n v="90"/>
    <n v="0.99"/>
    <x v="0"/>
    <x v="4"/>
    <n v="90"/>
    <n v="89.1"/>
    <d v="2018-09-10T00:00:00"/>
    <s v="Papeleta 264/2018"/>
    <m/>
    <m/>
    <x v="0"/>
  </r>
  <r>
    <s v="23083.029380/2017-43"/>
    <s v="17/2018"/>
    <d v="2019-05-17T00:00:00"/>
    <x v="0"/>
    <s v="POSTO MÉDICO"/>
    <n v="38"/>
    <x v="9"/>
    <n v="5"/>
    <n v="19.05"/>
    <x v="0"/>
    <x v="0"/>
    <n v="5"/>
    <n v="95.25"/>
    <d v="2018-12-13T00:00:00"/>
    <s v="Papeleta 353/2018"/>
    <m/>
    <m/>
    <x v="0"/>
  </r>
  <r>
    <s v="23083.029380/2017-43"/>
    <s v="17/2018"/>
    <d v="2019-05-17T00:00:00"/>
    <x v="0"/>
    <s v="POSTO MÉDICO"/>
    <n v="39"/>
    <x v="10"/>
    <n v="5"/>
    <n v="16.03"/>
    <x v="0"/>
    <x v="0"/>
    <n v="5"/>
    <n v="80.150000000000006"/>
    <d v="2018-12-13T00:00:00"/>
    <s v="Papeleta 353/2018"/>
    <m/>
    <m/>
    <x v="0"/>
  </r>
  <r>
    <s v="23083.029380/2017-43"/>
    <s v="17/2018"/>
    <d v="2019-05-17T00:00:00"/>
    <x v="0"/>
    <s v="POSTO MÉDICO"/>
    <n v="42"/>
    <x v="11"/>
    <n v="50"/>
    <n v="18.02"/>
    <x v="0"/>
    <x v="5"/>
    <n v="50"/>
    <n v="901"/>
    <d v="2018-12-28T00:00:00"/>
    <s v="NF/11091"/>
    <m/>
    <m/>
    <x v="1"/>
  </r>
  <r>
    <s v="23083.029380/2017-43"/>
    <s v="17/2018"/>
    <d v="2019-05-17T00:00:00"/>
    <x v="0"/>
    <s v="POSTO MÉDICO"/>
    <n v="47"/>
    <x v="12"/>
    <n v="50"/>
    <n v="1.1499999999999999"/>
    <x v="0"/>
    <x v="0"/>
    <n v="50"/>
    <n v="57.499999999999993"/>
    <d v="2018-12-13T00:00:00"/>
    <s v="Papeleta 353/2018"/>
    <m/>
    <m/>
    <x v="0"/>
  </r>
  <r>
    <s v="23083.029380/2017-43"/>
    <s v="17/2018"/>
    <d v="2019-05-17T00:00:00"/>
    <x v="0"/>
    <s v="POSTO MÉDICO"/>
    <n v="52"/>
    <x v="13"/>
    <n v="50"/>
    <n v="1.88"/>
    <x v="0"/>
    <x v="5"/>
    <n v="50"/>
    <n v="94"/>
    <d v="2018-12-28T00:00:00"/>
    <s v="NF/11091"/>
    <m/>
    <m/>
    <x v="1"/>
  </r>
  <r>
    <s v="23083.029380/2017-43"/>
    <s v="17/2018"/>
    <d v="2019-05-17T00:00:00"/>
    <x v="0"/>
    <s v="POSTO MÉDICO"/>
    <n v="63"/>
    <x v="14"/>
    <n v="10"/>
    <n v="3.42"/>
    <x v="0"/>
    <x v="2"/>
    <n v="10"/>
    <n v="34.200000000000003"/>
    <d v="2018-09-14T00:00:00"/>
    <s v="Papeleta 274/2018"/>
    <m/>
    <m/>
    <x v="0"/>
  </r>
  <r>
    <s v="23083.029380/2017-43"/>
    <s v="17/2018"/>
    <d v="2019-05-17T00:00:00"/>
    <x v="0"/>
    <s v="POSTO MÉDICO"/>
    <n v="78"/>
    <x v="15"/>
    <n v="10"/>
    <n v="4.2699999999999996"/>
    <x v="0"/>
    <x v="0"/>
    <n v="10"/>
    <n v="42.699999999999996"/>
    <d v="2018-12-13T00:00:00"/>
    <s v="Papeleta 353/2018"/>
    <m/>
    <m/>
    <x v="0"/>
  </r>
  <r>
    <s v="23083.029380/2017-43"/>
    <s v="17/2018"/>
    <d v="2019-05-17T00:00:00"/>
    <x v="0"/>
    <s v="POSTO MÉDICO"/>
    <n v="80"/>
    <x v="16"/>
    <n v="100"/>
    <n v="7.49"/>
    <x v="0"/>
    <x v="3"/>
    <n v="100"/>
    <n v="749"/>
    <d v="2018-08-30T00:00:00"/>
    <s v="Papeleta 253/2018"/>
    <m/>
    <m/>
    <x v="0"/>
  </r>
  <r>
    <s v="23083.029380/2017-43"/>
    <s v="17/2018"/>
    <d v="2019-05-17T00:00:00"/>
    <x v="0"/>
    <s v="POSTO MÉDICO"/>
    <n v="82"/>
    <x v="17"/>
    <n v="10"/>
    <n v="1.06"/>
    <x v="0"/>
    <x v="5"/>
    <n v="10"/>
    <n v="10.600000000000001"/>
    <d v="2018-12-28T00:00:00"/>
    <s v="NF/11091"/>
    <m/>
    <m/>
    <x v="0"/>
  </r>
  <r>
    <s v="23083.029380/2017-43"/>
    <s v="17/2018"/>
    <d v="2019-05-17T00:00:00"/>
    <x v="0"/>
    <s v="POSTO MÉDICO"/>
    <n v="84"/>
    <x v="18"/>
    <n v="60"/>
    <n v="0.46"/>
    <x v="0"/>
    <x v="5"/>
    <n v="60"/>
    <n v="27.6"/>
    <d v="2018-12-28T00:00:00"/>
    <s v="NF/11091"/>
    <m/>
    <m/>
    <x v="1"/>
  </r>
  <r>
    <s v="23083.029380/2017-43"/>
    <s v="17/2018"/>
    <d v="2019-05-17T00:00:00"/>
    <x v="0"/>
    <s v="POSTO MÉDICO"/>
    <n v="91"/>
    <x v="19"/>
    <n v="10"/>
    <n v="4.3"/>
    <x v="0"/>
    <x v="0"/>
    <n v="10"/>
    <n v="43"/>
    <d v="2018-12-13T00:00:00"/>
    <s v="Papeleta 353/2018"/>
    <m/>
    <m/>
    <x v="0"/>
  </r>
  <r>
    <s v="23083.029380/2017-43"/>
    <s v="17/2018"/>
    <d v="2019-05-17T00:00:00"/>
    <x v="0"/>
    <s v="POSTO MÉDICO"/>
    <n v="92"/>
    <x v="20"/>
    <n v="24"/>
    <n v="4.29"/>
    <x v="0"/>
    <x v="6"/>
    <n v="24"/>
    <n v="102.96000000000001"/>
    <d v="2018-09-04T00:00:00"/>
    <s v="Papeleta 260/2018"/>
    <m/>
    <m/>
    <x v="0"/>
  </r>
  <r>
    <s v="23083.029380/2017-43"/>
    <s v="17/2018"/>
    <d v="2019-05-17T00:00:00"/>
    <x v="0"/>
    <s v="POSTO MÉDICO"/>
    <n v="98"/>
    <x v="21"/>
    <n v="5"/>
    <n v="1.37"/>
    <x v="0"/>
    <x v="7"/>
    <n v="5"/>
    <n v="6.8500000000000005"/>
    <s v="26/09/2018 _x000a_"/>
    <m/>
    <m/>
    <m/>
    <x v="2"/>
  </r>
  <r>
    <s v="23083.029380/2017-43"/>
    <s v="17/2018"/>
    <d v="2019-05-17T00:00:00"/>
    <x v="0"/>
    <s v="POSTO MÉDICO"/>
    <n v="102"/>
    <x v="22"/>
    <n v="25"/>
    <n v="6.2"/>
    <x v="0"/>
    <x v="5"/>
    <n v="25"/>
    <n v="155"/>
    <d v="2018-12-28T00:00:00"/>
    <s v="NF/11091"/>
    <m/>
    <m/>
    <x v="1"/>
  </r>
  <r>
    <s v="23083.029380/2017-43"/>
    <s v="17/2018"/>
    <d v="2019-05-17T00:00:00"/>
    <x v="0"/>
    <s v="POSTO MÉDICO"/>
    <n v="103"/>
    <x v="23"/>
    <m/>
    <n v="0.09"/>
    <x v="0"/>
    <x v="8"/>
    <m/>
    <m/>
    <m/>
    <m/>
    <m/>
    <m/>
    <x v="3"/>
  </r>
  <r>
    <s v="23083.029380/2017-43"/>
    <s v="17/2018"/>
    <d v="2019-05-17T00:00:00"/>
    <x v="0"/>
    <s v="POSTO MÉDICO"/>
    <n v="105"/>
    <x v="24"/>
    <n v="25"/>
    <n v="4.4800000000000004"/>
    <x v="0"/>
    <x v="2"/>
    <n v="25"/>
    <n v="112.00000000000001"/>
    <d v="2018-09-14T00:00:00"/>
    <s v="Papeleta 274/2018"/>
    <m/>
    <m/>
    <x v="0"/>
  </r>
  <r>
    <s v="23083.029380/2017-43"/>
    <s v="17/2018"/>
    <d v="2019-05-17T00:00:00"/>
    <x v="0"/>
    <s v="POSTO MÉDICO"/>
    <n v="106"/>
    <x v="25"/>
    <n v="50"/>
    <n v="7.29"/>
    <x v="0"/>
    <x v="0"/>
    <n v="50"/>
    <n v="364.5"/>
    <d v="2018-12-13T00:00:00"/>
    <s v="Papeleta 353/2018"/>
    <m/>
    <m/>
    <x v="0"/>
  </r>
  <r>
    <s v="23083.029380/2017-43"/>
    <s v="17/2018"/>
    <d v="2019-05-17T00:00:00"/>
    <x v="0"/>
    <s v="POSTO MÉDICO"/>
    <n v="108"/>
    <x v="26"/>
    <n v="50"/>
    <n v="0.83"/>
    <x v="0"/>
    <x v="2"/>
    <n v="50"/>
    <n v="41.5"/>
    <d v="2018-09-14T00:00:00"/>
    <s v="Papeleta 274/2018"/>
    <m/>
    <m/>
    <x v="0"/>
  </r>
  <r>
    <s v="23083.029380/2017-43"/>
    <s v="17/2018"/>
    <d v="2019-05-17T00:00:00"/>
    <x v="0"/>
    <s v="POSTO MÉDICO"/>
    <n v="109"/>
    <x v="27"/>
    <n v="500"/>
    <n v="7.0000000000000007E-2"/>
    <x v="0"/>
    <x v="0"/>
    <n v="500"/>
    <n v="35"/>
    <d v="2018-12-13T00:00:00"/>
    <s v="Papeleta 353/2018"/>
    <m/>
    <m/>
    <x v="0"/>
  </r>
  <r>
    <s v="23083.029380/2017-43"/>
    <s v="17/2018"/>
    <d v="2019-05-17T00:00:00"/>
    <x v="0"/>
    <s v="POSTO MÉDICO"/>
    <n v="111"/>
    <x v="28"/>
    <n v="10"/>
    <n v="8.1"/>
    <x v="0"/>
    <x v="6"/>
    <n v="10"/>
    <n v="81"/>
    <d v="2018-09-04T00:00:00"/>
    <s v="Papeleta 260/2018"/>
    <m/>
    <m/>
    <x v="0"/>
  </r>
  <r>
    <s v="23083.029380/2017-43"/>
    <s v="17/2018"/>
    <d v="2019-05-17T00:00:00"/>
    <x v="0"/>
    <s v="POSTO MÉDICO"/>
    <n v="112"/>
    <x v="29"/>
    <n v="25"/>
    <n v="2.98"/>
    <x v="0"/>
    <x v="5"/>
    <n v="25"/>
    <n v="74.5"/>
    <d v="2018-12-28T00:00:00"/>
    <s v="NF/11091"/>
    <m/>
    <m/>
    <x v="0"/>
  </r>
  <r>
    <s v="23083.029380/2017-43"/>
    <s v="17/2018"/>
    <d v="2019-05-17T00:00:00"/>
    <x v="0"/>
    <s v="POSTO MÉDICO"/>
    <n v="118"/>
    <x v="30"/>
    <n v="500"/>
    <n v="0.63"/>
    <x v="0"/>
    <x v="5"/>
    <n v="500"/>
    <n v="315"/>
    <d v="2018-12-28T00:00:00"/>
    <s v="NF/11091"/>
    <m/>
    <m/>
    <x v="1"/>
  </r>
  <r>
    <s v="23083.029380/2017-43"/>
    <s v="17/2018"/>
    <d v="2019-05-17T00:00:00"/>
    <x v="0"/>
    <s v="POSTO MÉDICO"/>
    <n v="127"/>
    <x v="31"/>
    <n v="50"/>
    <n v="1.1299999999999999"/>
    <x v="0"/>
    <x v="2"/>
    <n v="50"/>
    <n v="56.499999999999993"/>
    <d v="2018-09-14T00:00:00"/>
    <s v="Papeleta 274/2018"/>
    <m/>
    <m/>
    <x v="0"/>
  </r>
  <r>
    <s v="23083.029380/2017-43"/>
    <s v="17/2018"/>
    <d v="2019-05-17T00:00:00"/>
    <x v="0"/>
    <s v="POSTO MÉDICO"/>
    <n v="128"/>
    <x v="32"/>
    <n v="200"/>
    <n v="0.98"/>
    <x v="0"/>
    <x v="2"/>
    <n v="200"/>
    <n v="196"/>
    <d v="2018-09-14T00:00:00"/>
    <s v="Papeleta 274/2018"/>
    <m/>
    <m/>
    <x v="0"/>
  </r>
  <r>
    <s v="23083.029380/2017-43"/>
    <s v="17/2018"/>
    <d v="2019-05-17T00:00:00"/>
    <x v="0"/>
    <s v="POSTO MÉDICO"/>
    <n v="3"/>
    <x v="33"/>
    <n v="100"/>
    <n v="0.94"/>
    <x v="1"/>
    <x v="9"/>
    <n v="100"/>
    <n v="94"/>
    <s v="28/11 e 18/02/2019"/>
    <s v="NF/4498 e 5335"/>
    <m/>
    <m/>
    <x v="0"/>
  </r>
  <r>
    <s v="23083.029380/2017-43"/>
    <s v="17/2018"/>
    <d v="2019-05-17T00:00:00"/>
    <x v="0"/>
    <s v="POSTO MÉDICO"/>
    <n v="4"/>
    <x v="1"/>
    <n v="120"/>
    <n v="0.3"/>
    <x v="1"/>
    <x v="10"/>
    <n v="120"/>
    <n v="36"/>
    <d v="2018-11-05T00:00:00"/>
    <s v="Papeleta 328/2018"/>
    <m/>
    <m/>
    <x v="0"/>
  </r>
  <r>
    <s v="23083.029380/2017-43"/>
    <s v="17/2018"/>
    <d v="2019-05-17T00:00:00"/>
    <x v="0"/>
    <s v="POSTO MÉDICO"/>
    <n v="6"/>
    <x v="3"/>
    <n v="1000"/>
    <n v="0.18"/>
    <x v="1"/>
    <x v="9"/>
    <n v="1000"/>
    <n v="180"/>
    <s v="28/11 e 18/02/2019"/>
    <s v="NF/4498 e 5335"/>
    <m/>
    <m/>
    <x v="0"/>
  </r>
  <r>
    <s v="23083.029380/2017-43"/>
    <s v="17/2018"/>
    <d v="2019-05-17T00:00:00"/>
    <x v="0"/>
    <s v="POSTO MÉDICO"/>
    <n v="7"/>
    <x v="3"/>
    <n v="12"/>
    <n v="4.63"/>
    <x v="1"/>
    <x v="11"/>
    <n v="12"/>
    <n v="55.56"/>
    <d v="2019-02-22T00:00:00"/>
    <s v="NF/1047"/>
    <m/>
    <m/>
    <x v="0"/>
  </r>
  <r>
    <s v="23083.029380/2017-43"/>
    <s v="17/2018"/>
    <d v="2019-05-17T00:00:00"/>
    <x v="0"/>
    <s v="POSTO MÉDICO"/>
    <n v="8"/>
    <x v="34"/>
    <n v="50"/>
    <n v="1.73"/>
    <x v="1"/>
    <x v="9"/>
    <n v="50"/>
    <n v="86.5"/>
    <s v="28/11 e 18/02/2019"/>
    <s v="NF/4498 e 5335"/>
    <m/>
    <m/>
    <x v="0"/>
  </r>
  <r>
    <s v="23083.029380/2017-43"/>
    <s v="17/2018"/>
    <d v="2019-05-17T00:00:00"/>
    <x v="0"/>
    <s v="POSTO MÉDICO"/>
    <n v="17"/>
    <x v="5"/>
    <n v="50"/>
    <n v="11.04"/>
    <x v="1"/>
    <x v="12"/>
    <n v="50"/>
    <n v="552"/>
    <d v="2018-11-22T00:00:00"/>
    <s v="Papeleta 331/2018"/>
    <m/>
    <m/>
    <x v="0"/>
  </r>
  <r>
    <s v="23083.029380/2017-43"/>
    <s v="17/2018"/>
    <d v="2019-05-17T00:00:00"/>
    <x v="0"/>
    <s v="POSTO MÉDICO"/>
    <n v="20"/>
    <x v="35"/>
    <n v="15"/>
    <n v="4.54"/>
    <x v="1"/>
    <x v="9"/>
    <n v="15"/>
    <n v="68.099999999999994"/>
    <s v="28/11 e 18/02/2019"/>
    <s v="NF/4498 e 5335"/>
    <m/>
    <m/>
    <x v="0"/>
  </r>
  <r>
    <s v="23083.029380/2017-43"/>
    <s v="17/2018"/>
    <d v="2019-05-17T00:00:00"/>
    <x v="0"/>
    <s v="POSTO MÉDICO"/>
    <n v="26"/>
    <x v="36"/>
    <n v="24"/>
    <n v="2.2200000000000002"/>
    <x v="1"/>
    <x v="9"/>
    <n v="24"/>
    <n v="53.28"/>
    <s v="28/11 e 18/02/2019"/>
    <s v="NF/4498 e 5335"/>
    <m/>
    <m/>
    <x v="0"/>
  </r>
  <r>
    <s v="23083.029380/2017-43"/>
    <s v="17/2018"/>
    <d v="2019-05-17T00:00:00"/>
    <x v="0"/>
    <s v="POSTO MÉDICO"/>
    <n v="35"/>
    <x v="37"/>
    <n v="100"/>
    <n v="3.91"/>
    <x v="1"/>
    <x v="13"/>
    <n v="100"/>
    <n v="391"/>
    <d v="2018-11-29T00:00:00"/>
    <s v="Papeleta 337/2018_x000a_"/>
    <m/>
    <m/>
    <x v="0"/>
  </r>
  <r>
    <s v="23083.029380/2017-43"/>
    <s v="17/2018"/>
    <d v="2019-05-17T00:00:00"/>
    <x v="0"/>
    <s v="POSTO MÉDICO"/>
    <n v="38"/>
    <x v="9"/>
    <n v="5"/>
    <n v="19.05"/>
    <x v="1"/>
    <x v="11"/>
    <n v="5"/>
    <n v="95.25"/>
    <d v="2019-02-22T00:00:00"/>
    <s v="NF/1047"/>
    <m/>
    <m/>
    <x v="0"/>
  </r>
  <r>
    <s v="23083.029380/2017-43"/>
    <s v="17/2018"/>
    <d v="2019-05-17T00:00:00"/>
    <x v="0"/>
    <s v="POSTO MÉDICO"/>
    <n v="39"/>
    <x v="10"/>
    <n v="5"/>
    <n v="16.03"/>
    <x v="1"/>
    <x v="11"/>
    <n v="5"/>
    <n v="80.150000000000006"/>
    <d v="2019-02-22T00:00:00"/>
    <s v="NF/1047"/>
    <m/>
    <m/>
    <x v="0"/>
  </r>
  <r>
    <s v="23083.029380/2017-43"/>
    <s v="17/2018"/>
    <d v="2019-05-17T00:00:00"/>
    <x v="0"/>
    <s v="POSTO MÉDICO"/>
    <n v="40"/>
    <x v="38"/>
    <n v="5"/>
    <n v="14.55"/>
    <x v="1"/>
    <x v="11"/>
    <n v="5"/>
    <n v="72.75"/>
    <d v="2019-02-22T00:00:00"/>
    <s v="NF/1047"/>
    <m/>
    <m/>
    <x v="0"/>
  </r>
  <r>
    <s v="23083.029380/2017-43"/>
    <s v="17/2018"/>
    <d v="2019-05-17T00:00:00"/>
    <x v="0"/>
    <s v="POSTO MÉDICO"/>
    <n v="42"/>
    <x v="11"/>
    <n v="50"/>
    <n v="18.02"/>
    <x v="1"/>
    <x v="14"/>
    <n v="15"/>
    <n v="270.3"/>
    <s v="Vencimento em 25/11/2018 "/>
    <m/>
    <m/>
    <m/>
    <x v="4"/>
  </r>
  <r>
    <s v="23083.029380/2017-43"/>
    <s v="17/2018"/>
    <d v="2019-05-17T00:00:00"/>
    <x v="0"/>
    <s v="POSTO MÉDICO"/>
    <n v="44"/>
    <x v="39"/>
    <n v="50"/>
    <n v="2.0699999999999998"/>
    <x v="1"/>
    <x v="15"/>
    <n v="50"/>
    <n v="103.49999999999999"/>
    <d v="2019-02-07T00:00:00"/>
    <s v="NF/3680"/>
    <m/>
    <m/>
    <x v="0"/>
  </r>
  <r>
    <s v="23083.029380/2017-43"/>
    <s v="17/2018"/>
    <d v="2019-05-17T00:00:00"/>
    <x v="0"/>
    <s v="POSTO MÉDICO"/>
    <n v="46"/>
    <x v="40"/>
    <n v="50"/>
    <n v="1.0900000000000001"/>
    <x v="1"/>
    <x v="9"/>
    <n v="50"/>
    <n v="54.500000000000007"/>
    <s v="28/11 e 18/02/2019"/>
    <s v="NF/4498 e 5335"/>
    <m/>
    <m/>
    <x v="0"/>
  </r>
  <r>
    <s v="23083.029380/2017-43"/>
    <s v="17/2018"/>
    <d v="2019-05-17T00:00:00"/>
    <x v="0"/>
    <s v="POSTO MÉDICO"/>
    <n v="47"/>
    <x v="12"/>
    <n v="50"/>
    <n v="1.1499999999999999"/>
    <x v="1"/>
    <x v="11"/>
    <n v="50"/>
    <n v="57.499999999999993"/>
    <d v="2019-02-22T00:00:00"/>
    <s v="NF/1047"/>
    <m/>
    <m/>
    <x v="0"/>
  </r>
  <r>
    <s v="23083.029380/2017-43"/>
    <s v="17/2018"/>
    <d v="2019-05-17T00:00:00"/>
    <x v="0"/>
    <s v="POSTO MÉDICO"/>
    <n v="50"/>
    <x v="41"/>
    <n v="500"/>
    <n v="0.72"/>
    <x v="1"/>
    <x v="15"/>
    <n v="500"/>
    <n v="360"/>
    <d v="2019-02-07T00:00:00"/>
    <s v="NF/3680"/>
    <m/>
    <m/>
    <x v="0"/>
  </r>
  <r>
    <s v="23083.029380/2017-43"/>
    <s v="17/2018"/>
    <d v="2019-05-17T00:00:00"/>
    <x v="0"/>
    <s v="POSTO MÉDICO"/>
    <n v="51"/>
    <x v="42"/>
    <n v="10"/>
    <n v="3.61"/>
    <x v="1"/>
    <x v="11"/>
    <n v="10"/>
    <n v="36.1"/>
    <d v="2019-02-22T00:00:00"/>
    <s v="NF/1047"/>
    <m/>
    <m/>
    <x v="0"/>
  </r>
  <r>
    <s v="23083.029380/2017-43"/>
    <s v="17/2018"/>
    <d v="2019-05-17T00:00:00"/>
    <x v="0"/>
    <s v="POSTO MÉDICO"/>
    <n v="55"/>
    <x v="43"/>
    <n v="15"/>
    <n v="5.16"/>
    <x v="1"/>
    <x v="14"/>
    <n v="15"/>
    <n v="77.400000000000006"/>
    <s v="Vencimento em 25/11/2018 "/>
    <m/>
    <m/>
    <m/>
    <x v="4"/>
  </r>
  <r>
    <s v="23083.029380/2017-43"/>
    <s v="17/2018"/>
    <d v="2019-05-17T00:00:00"/>
    <x v="0"/>
    <s v="POSTO MÉDICO"/>
    <n v="57"/>
    <x v="44"/>
    <n v="400"/>
    <n v="1.48"/>
    <x v="1"/>
    <x v="15"/>
    <n v="400"/>
    <n v="592"/>
    <d v="2019-02-07T00:00:00"/>
    <s v="NF/3680"/>
    <m/>
    <m/>
    <x v="0"/>
  </r>
  <r>
    <s v="23083.029380/2017-43"/>
    <s v="17/2018"/>
    <d v="2019-05-17T00:00:00"/>
    <x v="0"/>
    <s v="POSTO MÉDICO"/>
    <n v="58"/>
    <x v="45"/>
    <n v="200"/>
    <n v="1.2"/>
    <x v="1"/>
    <x v="16"/>
    <n v="200"/>
    <n v="240"/>
    <d v="2018-12-20T00:00:00"/>
    <s v="Papeleta 358/2018"/>
    <m/>
    <m/>
    <x v="0"/>
  </r>
  <r>
    <s v="23083.029380/2017-43"/>
    <s v="17/2018"/>
    <d v="2019-05-17T00:00:00"/>
    <x v="0"/>
    <s v="POSTO MÉDICO"/>
    <n v="59"/>
    <x v="46"/>
    <n v="23"/>
    <n v="19.36"/>
    <x v="1"/>
    <x v="9"/>
    <n v="23"/>
    <n v="445.28"/>
    <s v="28/11 e 18/02/2019"/>
    <s v="NF/4498 e 5335"/>
    <m/>
    <m/>
    <x v="0"/>
  </r>
  <r>
    <s v="23083.029380/2017-43"/>
    <s v="17/2018"/>
    <d v="2019-05-17T00:00:00"/>
    <x v="0"/>
    <s v="POSTO MÉDICO"/>
    <n v="71"/>
    <x v="47"/>
    <n v="300"/>
    <n v="0.53"/>
    <x v="1"/>
    <x v="9"/>
    <n v="300"/>
    <n v="159"/>
    <s v="28/11 e 18/02/2019"/>
    <s v="NF/4498 e 5335"/>
    <m/>
    <m/>
    <x v="0"/>
  </r>
  <r>
    <s v="23083.029380/2017-43"/>
    <s v="17/2018"/>
    <d v="2019-05-17T00:00:00"/>
    <x v="0"/>
    <s v="POSTO MÉDICO"/>
    <n v="72"/>
    <x v="48"/>
    <n v="300"/>
    <n v="5.37"/>
    <x v="1"/>
    <x v="16"/>
    <n v="300"/>
    <n v="1611"/>
    <d v="2018-12-20T00:00:00"/>
    <s v="Papeleta 358/2018"/>
    <m/>
    <m/>
    <x v="0"/>
  </r>
  <r>
    <s v="23083.029380/2017-43"/>
    <s v="17/2018"/>
    <d v="2019-05-17T00:00:00"/>
    <x v="0"/>
    <s v="POSTO MÉDICO"/>
    <n v="74"/>
    <x v="49"/>
    <n v="50"/>
    <n v="0.46"/>
    <x v="1"/>
    <x v="13"/>
    <n v="50"/>
    <n v="23"/>
    <d v="2018-11-29T00:00:00"/>
    <s v="Papeleta 337/2018_x000a_"/>
    <m/>
    <m/>
    <x v="0"/>
  </r>
  <r>
    <s v="23083.029380/2017-43"/>
    <s v="17/2018"/>
    <d v="2019-05-17T00:00:00"/>
    <x v="0"/>
    <s v="POSTO MÉDICO"/>
    <n v="75"/>
    <x v="50"/>
    <n v="30"/>
    <n v="12.35"/>
    <x v="1"/>
    <x v="14"/>
    <n v="30"/>
    <n v="370.5"/>
    <s v="Vencimento em 25/11/2018 "/>
    <m/>
    <m/>
    <m/>
    <x v="4"/>
  </r>
  <r>
    <s v="23083.029380/2017-43"/>
    <s v="17/2018"/>
    <d v="2019-05-17T00:00:00"/>
    <x v="0"/>
    <s v="POSTO MÉDICO"/>
    <n v="78"/>
    <x v="15"/>
    <n v="25"/>
    <n v="4.2699999999999996"/>
    <x v="1"/>
    <x v="11"/>
    <n v="25"/>
    <n v="106.74999999999999"/>
    <d v="2019-02-22T00:00:00"/>
    <s v="NF/1047"/>
    <m/>
    <m/>
    <x v="0"/>
  </r>
  <r>
    <s v="23083.029380/2017-43"/>
    <s v="17/2018"/>
    <d v="2019-05-17T00:00:00"/>
    <x v="0"/>
    <s v="POSTO MÉDICO"/>
    <n v="84"/>
    <x v="18"/>
    <n v="60"/>
    <n v="0.46"/>
    <x v="1"/>
    <x v="14"/>
    <n v="60"/>
    <n v="27.6"/>
    <s v="Vencimento em 25/11/2018 "/>
    <m/>
    <m/>
    <m/>
    <x v="4"/>
  </r>
  <r>
    <s v="23083.029380/2017-43"/>
    <s v="17/2018"/>
    <d v="2019-05-17T00:00:00"/>
    <x v="0"/>
    <s v="POSTO MÉDICO"/>
    <n v="87"/>
    <x v="51"/>
    <n v="25"/>
    <n v="2.79"/>
    <x v="1"/>
    <x v="15"/>
    <n v="25"/>
    <n v="69.75"/>
    <d v="2019-02-07T00:00:00"/>
    <s v="NF/3680"/>
    <m/>
    <m/>
    <x v="0"/>
  </r>
  <r>
    <s v="23083.029380/2017-43"/>
    <s v="17/2018"/>
    <d v="2019-05-17T00:00:00"/>
    <x v="0"/>
    <s v="POSTO MÉDICO"/>
    <n v="94"/>
    <x v="52"/>
    <n v="10"/>
    <n v="17.93"/>
    <x v="1"/>
    <x v="12"/>
    <n v="10"/>
    <n v="179.3"/>
    <d v="2018-11-22T00:00:00"/>
    <s v="Papeleta 331/2018"/>
    <m/>
    <m/>
    <x v="0"/>
  </r>
  <r>
    <s v="23083.029380/2017-43"/>
    <s v="17/2018"/>
    <d v="2019-05-17T00:00:00"/>
    <x v="0"/>
    <s v="POSTO MÉDICO"/>
    <n v="96"/>
    <x v="53"/>
    <n v="10"/>
    <n v="23.97"/>
    <x v="1"/>
    <x v="11"/>
    <n v="10"/>
    <n v="239.7"/>
    <d v="2019-02-22T00:00:00"/>
    <s v="NF/1047"/>
    <m/>
    <m/>
    <x v="0"/>
  </r>
  <r>
    <s v="23083.029380/2017-43"/>
    <s v="17/2018"/>
    <d v="2019-05-17T00:00:00"/>
    <x v="0"/>
    <s v="POSTO MÉDICO"/>
    <n v="98"/>
    <x v="21"/>
    <n v="50"/>
    <n v="1.37"/>
    <x v="1"/>
    <x v="16"/>
    <n v="50"/>
    <n v="68.5"/>
    <d v="2018-12-20T00:00:00"/>
    <s v="Papeleta 358/2018"/>
    <m/>
    <m/>
    <x v="0"/>
  </r>
  <r>
    <s v="23083.029380/2017-43"/>
    <s v="17/2018"/>
    <d v="2019-05-17T00:00:00"/>
    <x v="0"/>
    <s v="POSTO MÉDICO"/>
    <n v="102"/>
    <x v="22"/>
    <n v="15"/>
    <n v="6.2"/>
    <x v="1"/>
    <x v="14"/>
    <n v="15"/>
    <n v="93"/>
    <s v="Vencimento em 25/11/2018 "/>
    <m/>
    <m/>
    <m/>
    <x v="5"/>
  </r>
  <r>
    <s v="23083.029380/2017-43"/>
    <s v="17/2018"/>
    <d v="2019-05-17T00:00:00"/>
    <x v="0"/>
    <s v="POSTO MÉDICO"/>
    <n v="106"/>
    <x v="25"/>
    <n v="50"/>
    <n v="7.29"/>
    <x v="1"/>
    <x v="11"/>
    <n v="50"/>
    <n v="364.5"/>
    <d v="2019-02-22T00:00:00"/>
    <s v="NF/1047"/>
    <m/>
    <m/>
    <x v="0"/>
  </r>
  <r>
    <s v="23083.029380/2017-43"/>
    <s v="17/2018"/>
    <d v="2019-05-17T00:00:00"/>
    <x v="0"/>
    <s v="POSTO MÉDICO"/>
    <n v="107"/>
    <x v="54"/>
    <n v="280"/>
    <n v="0.04"/>
    <x v="1"/>
    <x v="11"/>
    <n v="280"/>
    <n v="11.200000000000001"/>
    <d v="2019-02-22T00:00:00"/>
    <s v="NF/1047"/>
    <m/>
    <m/>
    <x v="0"/>
  </r>
  <r>
    <s v="23083.029380/2017-43"/>
    <s v="17/2018"/>
    <d v="2019-05-17T00:00:00"/>
    <x v="0"/>
    <s v="POSTO MÉDICO"/>
    <n v="109"/>
    <x v="27"/>
    <n v="400"/>
    <n v="7.0000000000000007E-2"/>
    <x v="1"/>
    <x v="11"/>
    <n v="400"/>
    <n v="28.000000000000004"/>
    <d v="2019-02-22T00:00:00"/>
    <s v="NF/1047"/>
    <m/>
    <m/>
    <x v="0"/>
  </r>
  <r>
    <s v="23083.029380/2017-43"/>
    <s v="17/2018"/>
    <d v="2019-05-17T00:00:00"/>
    <x v="0"/>
    <s v="POSTO MÉDICO"/>
    <n v="110"/>
    <x v="55"/>
    <n v="25"/>
    <n v="1.0900000000000001"/>
    <x v="1"/>
    <x v="14"/>
    <n v="25"/>
    <n v="27.250000000000004"/>
    <s v="Vencimento em 25/11/2018 "/>
    <m/>
    <m/>
    <m/>
    <x v="4"/>
  </r>
  <r>
    <s v="23083.029380/2017-43"/>
    <s v="17/2018"/>
    <d v="2019-05-17T00:00:00"/>
    <x v="0"/>
    <s v="POSTO MÉDICO"/>
    <n v="112"/>
    <x v="29"/>
    <n v="25"/>
    <n v="2.98"/>
    <x v="1"/>
    <x v="14"/>
    <n v="25"/>
    <n v="74.5"/>
    <d v="2018-12-28T00:00:00"/>
    <s v="NF/11090"/>
    <m/>
    <m/>
    <x v="0"/>
  </r>
  <r>
    <s v="23083.029380/2017-43"/>
    <s v="17/2018"/>
    <d v="2019-05-17T00:00:00"/>
    <x v="0"/>
    <s v="POSTO MÉDICO"/>
    <n v="115"/>
    <x v="56"/>
    <n v="100"/>
    <n v="0.06"/>
    <x v="1"/>
    <x v="11"/>
    <n v="100"/>
    <n v="6"/>
    <d v="2019-02-22T00:00:00"/>
    <s v="NF/1047"/>
    <m/>
    <m/>
    <x v="0"/>
  </r>
  <r>
    <s v="23083.029380/2017-43"/>
    <s v="17/2018"/>
    <d v="2019-05-17T00:00:00"/>
    <x v="0"/>
    <s v="POSTO MÉDICO"/>
    <n v="117"/>
    <x v="57"/>
    <n v="20"/>
    <n v="3.08"/>
    <x v="1"/>
    <x v="11"/>
    <n v="20"/>
    <n v="61.6"/>
    <d v="2019-02-22T00:00:00"/>
    <s v="NF/1047"/>
    <m/>
    <m/>
    <x v="0"/>
  </r>
  <r>
    <s v="23083.029380/2017-43"/>
    <s v="17/2018"/>
    <d v="2019-05-17T00:00:00"/>
    <x v="0"/>
    <s v="POSTO MÉDICO"/>
    <n v="118"/>
    <x v="30"/>
    <n v="500"/>
    <n v="0.63"/>
    <x v="1"/>
    <x v="14"/>
    <n v="500"/>
    <n v="315"/>
    <s v="Vencimento em 25/11/2018 "/>
    <m/>
    <m/>
    <m/>
    <x v="4"/>
  </r>
  <r>
    <s v="23083.029380/2017-43"/>
    <s v="17/2018"/>
    <d v="2019-05-17T00:00:00"/>
    <x v="0"/>
    <s v="POSTO MÉDICO"/>
    <n v="126"/>
    <x v="31"/>
    <n v="50"/>
    <n v="0.89"/>
    <x v="1"/>
    <x v="11"/>
    <n v="50"/>
    <n v="44.5"/>
    <d v="2019-02-22T00:00:00"/>
    <s v="NF/1047"/>
    <m/>
    <m/>
    <x v="0"/>
  </r>
  <r>
    <s v="23083.029380/2017-43"/>
    <s v="17/2018"/>
    <d v="2019-05-17T00:00:00"/>
    <x v="0"/>
    <s v="POSTO MÉDICO"/>
    <n v="128"/>
    <x v="32"/>
    <n v="300"/>
    <n v="0.98"/>
    <x v="1"/>
    <x v="9"/>
    <n v="300"/>
    <n v="294"/>
    <s v="28/11 e 18/02/2019"/>
    <s v="NF/4498 e 5335"/>
    <m/>
    <m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15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E81" firstHeaderRow="1" firstDataRow="1" firstDataCol="4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8">
        <item x="3"/>
        <item x="6"/>
        <item x="13"/>
        <item x="17"/>
        <item x="21"/>
        <item x="22"/>
        <item x="23"/>
        <item x="26"/>
        <item x="30"/>
        <item x="31"/>
        <item x="0"/>
        <item x="1"/>
        <item x="2"/>
        <item x="4"/>
        <item x="5"/>
        <item x="7"/>
        <item x="8"/>
        <item x="9"/>
        <item x="10"/>
        <item x="11"/>
        <item x="12"/>
        <item x="14"/>
        <item x="15"/>
        <item x="16"/>
        <item x="18"/>
        <item x="19"/>
        <item x="20"/>
        <item x="24"/>
        <item x="25"/>
        <item x="27"/>
        <item x="28"/>
        <item x="29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8">
        <item x="0"/>
        <item x="1"/>
        <item x="2"/>
        <item x="3"/>
        <item x="4"/>
        <item x="5"/>
        <item x="6"/>
        <item x="7"/>
        <item m="1" x="17"/>
        <item x="9"/>
        <item x="10"/>
        <item x="11"/>
        <item x="12"/>
        <item x="13"/>
        <item x="14"/>
        <item x="15"/>
        <item x="16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2">
        <item x="3"/>
        <item m="1" x="6"/>
        <item m="1" x="8"/>
        <item x="0"/>
        <item m="1" x="11"/>
        <item m="1" x="7"/>
        <item m="1" x="10"/>
        <item m="1" x="9"/>
        <item x="1"/>
        <item x="2"/>
        <item x="4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6"/>
    <field x="10"/>
    <field x="17"/>
    <field x="9"/>
  </rowFields>
  <rowItems count="77">
    <i>
      <x/>
      <x/>
      <x v="3"/>
      <x/>
    </i>
    <i r="1">
      <x v="9"/>
      <x v="3"/>
      <x v="1"/>
    </i>
    <i r="1">
      <x v="11"/>
      <x v="3"/>
      <x v="1"/>
    </i>
    <i>
      <x v="1"/>
      <x/>
      <x v="3"/>
      <x/>
    </i>
    <i>
      <x v="2"/>
      <x v="5"/>
      <x v="8"/>
      <x/>
    </i>
    <i>
      <x v="3"/>
      <x v="5"/>
      <x v="3"/>
      <x/>
    </i>
    <i>
      <x v="4"/>
      <x v="7"/>
      <x v="9"/>
      <x/>
    </i>
    <i r="1">
      <x v="16"/>
      <x v="3"/>
      <x v="1"/>
    </i>
    <i>
      <x v="5"/>
      <x v="5"/>
      <x v="8"/>
      <x/>
    </i>
    <i r="1">
      <x v="14"/>
      <x v="11"/>
      <x v="1"/>
    </i>
    <i>
      <x v="6"/>
      <x v="17"/>
      <x/>
      <x/>
    </i>
    <i>
      <x v="7"/>
      <x v="2"/>
      <x v="3"/>
      <x/>
    </i>
    <i>
      <x v="8"/>
      <x v="5"/>
      <x v="8"/>
      <x/>
    </i>
    <i r="1">
      <x v="14"/>
      <x v="10"/>
      <x v="1"/>
    </i>
    <i>
      <x v="9"/>
      <x v="2"/>
      <x v="3"/>
      <x/>
    </i>
    <i r="1">
      <x v="11"/>
      <x v="3"/>
      <x v="1"/>
    </i>
    <i>
      <x v="10"/>
      <x/>
      <x v="3"/>
      <x/>
    </i>
    <i>
      <x v="11"/>
      <x v="1"/>
      <x v="3"/>
      <x/>
    </i>
    <i r="1">
      <x v="10"/>
      <x v="3"/>
      <x v="1"/>
    </i>
    <i>
      <x v="12"/>
      <x/>
      <x v="3"/>
      <x/>
    </i>
    <i>
      <x v="13"/>
      <x v="2"/>
      <x v="3"/>
      <x/>
    </i>
    <i>
      <x v="14"/>
      <x v="3"/>
      <x v="3"/>
      <x/>
    </i>
    <i r="1">
      <x v="12"/>
      <x v="3"/>
      <x v="1"/>
    </i>
    <i>
      <x v="15"/>
      <x/>
      <x v="3"/>
      <x/>
    </i>
    <i>
      <x v="16"/>
      <x v="4"/>
      <x v="3"/>
      <x/>
    </i>
    <i>
      <x v="17"/>
      <x/>
      <x v="3"/>
      <x/>
    </i>
    <i r="1">
      <x v="11"/>
      <x v="3"/>
      <x v="1"/>
    </i>
    <i>
      <x v="18"/>
      <x/>
      <x v="3"/>
      <x/>
    </i>
    <i r="1">
      <x v="11"/>
      <x v="3"/>
      <x v="1"/>
    </i>
    <i>
      <x v="19"/>
      <x v="5"/>
      <x v="8"/>
      <x/>
    </i>
    <i r="1">
      <x v="14"/>
      <x v="10"/>
      <x v="1"/>
    </i>
    <i>
      <x v="20"/>
      <x/>
      <x v="3"/>
      <x/>
    </i>
    <i r="1">
      <x v="11"/>
      <x v="3"/>
      <x v="1"/>
    </i>
    <i>
      <x v="21"/>
      <x v="2"/>
      <x v="3"/>
      <x/>
    </i>
    <i>
      <x v="22"/>
      <x/>
      <x v="3"/>
      <x/>
    </i>
    <i r="1">
      <x v="11"/>
      <x v="3"/>
      <x v="1"/>
    </i>
    <i>
      <x v="23"/>
      <x v="3"/>
      <x v="3"/>
      <x/>
    </i>
    <i>
      <x v="24"/>
      <x v="5"/>
      <x v="8"/>
      <x/>
    </i>
    <i r="1">
      <x v="14"/>
      <x v="10"/>
      <x v="1"/>
    </i>
    <i>
      <x v="25"/>
      <x/>
      <x v="3"/>
      <x/>
    </i>
    <i>
      <x v="26"/>
      <x v="6"/>
      <x v="3"/>
      <x/>
    </i>
    <i>
      <x v="27"/>
      <x v="2"/>
      <x v="3"/>
      <x/>
    </i>
    <i>
      <x v="28"/>
      <x/>
      <x v="3"/>
      <x/>
    </i>
    <i r="1">
      <x v="11"/>
      <x v="3"/>
      <x v="1"/>
    </i>
    <i>
      <x v="29"/>
      <x/>
      <x v="3"/>
      <x/>
    </i>
    <i r="1">
      <x v="11"/>
      <x v="3"/>
      <x v="1"/>
    </i>
    <i>
      <x v="30"/>
      <x v="6"/>
      <x v="3"/>
      <x/>
    </i>
    <i>
      <x v="31"/>
      <x v="5"/>
      <x v="3"/>
      <x/>
    </i>
    <i r="1">
      <x v="14"/>
      <x v="3"/>
      <x v="1"/>
    </i>
    <i>
      <x v="32"/>
      <x v="2"/>
      <x v="3"/>
      <x/>
    </i>
    <i r="1">
      <x v="9"/>
      <x v="3"/>
      <x v="1"/>
    </i>
    <i>
      <x v="33"/>
      <x v="9"/>
      <x v="3"/>
      <x v="1"/>
    </i>
    <i>
      <x v="34"/>
      <x v="9"/>
      <x v="3"/>
      <x v="1"/>
    </i>
    <i>
      <x v="35"/>
      <x v="9"/>
      <x v="3"/>
      <x v="1"/>
    </i>
    <i>
      <x v="36"/>
      <x v="9"/>
      <x v="3"/>
      <x v="1"/>
    </i>
    <i>
      <x v="37"/>
      <x v="13"/>
      <x v="3"/>
      <x v="1"/>
    </i>
    <i>
      <x v="38"/>
      <x v="11"/>
      <x v="3"/>
      <x v="1"/>
    </i>
    <i>
      <x v="39"/>
      <x v="15"/>
      <x v="3"/>
      <x v="1"/>
    </i>
    <i>
      <x v="40"/>
      <x v="9"/>
      <x v="3"/>
      <x v="1"/>
    </i>
    <i>
      <x v="41"/>
      <x v="15"/>
      <x v="3"/>
      <x v="1"/>
    </i>
    <i>
      <x v="42"/>
      <x v="11"/>
      <x v="3"/>
      <x v="1"/>
    </i>
    <i>
      <x v="43"/>
      <x v="14"/>
      <x v="10"/>
      <x v="1"/>
    </i>
    <i>
      <x v="44"/>
      <x v="15"/>
      <x v="3"/>
      <x v="1"/>
    </i>
    <i>
      <x v="45"/>
      <x v="16"/>
      <x v="3"/>
      <x v="1"/>
    </i>
    <i>
      <x v="46"/>
      <x v="9"/>
      <x v="3"/>
      <x v="1"/>
    </i>
    <i>
      <x v="47"/>
      <x v="9"/>
      <x v="3"/>
      <x v="1"/>
    </i>
    <i>
      <x v="48"/>
      <x v="16"/>
      <x v="3"/>
      <x v="1"/>
    </i>
    <i>
      <x v="49"/>
      <x v="13"/>
      <x v="3"/>
      <x v="1"/>
    </i>
    <i>
      <x v="50"/>
      <x v="14"/>
      <x v="10"/>
      <x v="1"/>
    </i>
    <i>
      <x v="51"/>
      <x v="15"/>
      <x v="3"/>
      <x v="1"/>
    </i>
    <i>
      <x v="52"/>
      <x v="12"/>
      <x v="3"/>
      <x v="1"/>
    </i>
    <i>
      <x v="53"/>
      <x v="11"/>
      <x v="3"/>
      <x v="1"/>
    </i>
    <i>
      <x v="54"/>
      <x v="11"/>
      <x v="3"/>
      <x v="1"/>
    </i>
    <i>
      <x v="55"/>
      <x v="14"/>
      <x v="10"/>
      <x v="1"/>
    </i>
    <i>
      <x v="56"/>
      <x v="11"/>
      <x v="3"/>
      <x v="1"/>
    </i>
    <i>
      <x v="57"/>
      <x v="11"/>
      <x v="3"/>
      <x v="1"/>
    </i>
    <i t="grand">
      <x/>
    </i>
  </rowItems>
  <colItems count="1">
    <i/>
  </colItems>
  <pageFields count="1">
    <pageField fld="3" item="0" hier="-1"/>
  </pageFields>
  <dataFields count="1">
    <dataField name=" VALOR " fld="12" baseField="14" baseItem="1" numFmtId="44"/>
  </dataFields>
  <formats count="34">
    <format dxfId="67">
      <pivotArea type="all" dataOnly="0" outline="0" fieldPosition="0"/>
    </format>
    <format dxfId="66">
      <pivotArea outline="0" collapsedLevelsAreSubtotals="1" fieldPosition="0"/>
    </format>
    <format dxfId="65">
      <pivotArea dataOnly="0" labelOnly="1" grandRow="1" outline="0" fieldPosition="0"/>
    </format>
    <format dxfId="64">
      <pivotArea type="all" dataOnly="0" outline="0" fieldPosition="0"/>
    </format>
    <format dxfId="63">
      <pivotArea outline="0" collapsedLevelsAreSubtotals="1" fieldPosition="0"/>
    </format>
    <format dxfId="62">
      <pivotArea dataOnly="0" labelOnly="1" grandRow="1" outline="0" fieldPosition="0"/>
    </format>
    <format dxfId="61">
      <pivotArea outline="0" collapsedLevelsAreSubtotals="1" fieldPosition="0"/>
    </format>
    <format dxfId="60">
      <pivotArea dataOnly="0" labelOnly="1" grandRow="1" outline="0" fieldPosition="0"/>
    </format>
    <format dxfId="59">
      <pivotArea dataOnly="0" labelOnly="1" grandRow="1" outline="0" fieldPosition="0"/>
    </format>
    <format dxfId="58">
      <pivotArea grandRow="1" outline="0" collapsedLevelsAreSubtotals="1" fieldPosition="0"/>
    </format>
    <format dxfId="57">
      <pivotArea dataOnly="0" labelOnly="1" grandRow="1" outline="0" fieldPosition="0"/>
    </format>
    <format dxfId="56">
      <pivotArea type="all" dataOnly="0" outline="0" fieldPosition="0"/>
    </format>
    <format dxfId="55">
      <pivotArea outline="0" collapsedLevelsAreSubtotals="1" fieldPosition="0"/>
    </format>
    <format dxfId="54">
      <pivotArea dataOnly="0" labelOnly="1" grandRow="1" outline="0" fieldPosition="0"/>
    </format>
    <format dxfId="53">
      <pivotArea field="9" type="button" dataOnly="0" labelOnly="1" outline="0" axis="axisRow" fieldPosition="3"/>
    </format>
    <format dxfId="52">
      <pivotArea field="9" type="button" dataOnly="0" labelOnly="1" outline="0" axis="axisRow" fieldPosition="3"/>
    </format>
    <format dxfId="51">
      <pivotArea field="9" type="button" dataOnly="0" labelOnly="1" outline="0" axis="axisRow" fieldPosition="3"/>
    </format>
    <format dxfId="50">
      <pivotArea grandRow="1" outline="0" collapsedLevelsAreSubtotals="1" fieldPosition="0"/>
    </format>
    <format dxfId="4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48">
      <pivotArea type="all" dataOnly="0" outline="0" fieldPosition="0"/>
    </format>
    <format dxfId="47">
      <pivotArea dataOnly="0" labelOnly="1" grandRow="1" outline="0" fieldPosition="0"/>
    </format>
    <format dxfId="46">
      <pivotArea type="all" dataOnly="0" outline="0" fieldPosition="0"/>
    </format>
    <format dxfId="45">
      <pivotArea dataOnly="0" labelOnly="1" grandRow="1" outline="0" fieldPosition="0"/>
    </format>
    <format dxfId="44">
      <pivotArea grandRow="1" outline="0" collapsedLevelsAreSubtotals="1" fieldPosition="0"/>
    </format>
    <format dxfId="43">
      <pivotArea dataOnly="0" labelOnly="1" grandRow="1" outline="0" offset="IV256" fieldPosition="0"/>
    </format>
    <format dxfId="42">
      <pivotArea type="all" dataOnly="0" outline="0" fieldPosition="0"/>
    </format>
    <format dxfId="41">
      <pivotArea outline="0" collapsedLevelsAreSubtotals="1" fieldPosition="0"/>
    </format>
    <format dxfId="40">
      <pivotArea dataOnly="0" labelOnly="1" grandRow="1" outline="0" fieldPosition="0"/>
    </format>
    <format dxfId="3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8">
      <pivotArea type="all" dataOnly="0" outline="0" fieldPosition="0"/>
    </format>
    <format dxfId="37">
      <pivotArea outline="0" collapsedLevelsAreSubtotals="1" fieldPosition="0"/>
    </format>
    <format dxfId="36">
      <pivotArea dataOnly="0" labelOnly="1" grandRow="1" outline="0" fieldPosition="0"/>
    </format>
    <format dxfId="3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4">
      <pivotArea field="3" type="button" dataOnly="0" labelOnly="1" outline="0" axis="axisPage" fieldPosition="0"/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.xml><?xml version="1.0" encoding="utf-8"?>
<pivotTableDefinition xmlns="http://schemas.openxmlformats.org/spreadsheetml/2006/main" name="Tabela dinâmica1" cacheId="8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E48" firstHeaderRow="1" firstDataRow="1" firstDataCol="4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1">
        <item x="3"/>
        <item x="6"/>
        <item x="13"/>
        <item x="17"/>
        <item x="21"/>
        <item x="22"/>
        <item x="23"/>
        <item x="26"/>
        <item x="30"/>
        <item x="31"/>
        <item x="0"/>
        <item x="1"/>
        <item x="2"/>
        <item x="4"/>
        <item x="5"/>
        <item x="7"/>
        <item x="8"/>
        <item x="9"/>
        <item x="10"/>
        <item x="11"/>
        <item x="12"/>
        <item x="14"/>
        <item x="15"/>
        <item x="16"/>
        <item x="18"/>
        <item x="19"/>
        <item x="20"/>
        <item x="24"/>
        <item x="25"/>
        <item x="27"/>
        <item x="28"/>
        <item x="29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6">
        <item x="0"/>
        <item x="1"/>
        <item x="2"/>
        <item x="3"/>
        <item x="4"/>
        <item x="5"/>
        <item x="6"/>
        <item x="7"/>
        <item x="9"/>
        <item x="10"/>
        <item x="11"/>
        <item x="12"/>
        <item x="13"/>
        <item x="14"/>
        <item x="15"/>
        <item x="16"/>
        <item x="8"/>
        <item x="17"/>
        <item x="18"/>
        <item x="19"/>
        <item x="20"/>
        <item x="21"/>
        <item x="22"/>
        <item x="23"/>
        <item x="24"/>
        <item x="2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5">
        <item x="3"/>
        <item x="0"/>
        <item m="1" x="13"/>
        <item m="1" x="14"/>
        <item m="1" x="10"/>
        <item m="1" x="9"/>
        <item m="1" x="7"/>
        <item x="4"/>
        <item m="1" x="8"/>
        <item x="5"/>
        <item m="1" x="12"/>
        <item x="6"/>
        <item m="1" x="11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6"/>
    <field x="10"/>
    <field x="17"/>
    <field x="9"/>
  </rowFields>
  <rowItems count="44">
    <i>
      <x/>
      <x v="17"/>
      <x v="1"/>
      <x v="2"/>
    </i>
    <i>
      <x v="4"/>
      <x v="25"/>
      <x v="1"/>
      <x v="2"/>
    </i>
    <i>
      <x v="5"/>
      <x v="22"/>
      <x v="11"/>
      <x v="2"/>
    </i>
    <i>
      <x v="7"/>
      <x v="17"/>
      <x v="1"/>
      <x v="2"/>
    </i>
    <i>
      <x v="9"/>
      <x v="17"/>
      <x v="1"/>
      <x v="2"/>
    </i>
    <i>
      <x v="12"/>
      <x v="18"/>
      <x v="1"/>
      <x v="2"/>
    </i>
    <i>
      <x v="13"/>
      <x v="17"/>
      <x v="1"/>
      <x v="2"/>
    </i>
    <i>
      <x v="14"/>
      <x v="19"/>
      <x v="1"/>
      <x v="2"/>
    </i>
    <i>
      <x v="25"/>
      <x v="18"/>
      <x v="1"/>
      <x v="2"/>
    </i>
    <i>
      <x v="26"/>
      <x v="24"/>
      <x v="1"/>
      <x v="2"/>
    </i>
    <i>
      <x v="27"/>
      <x v="17"/>
      <x v="1"/>
      <x v="2"/>
    </i>
    <i>
      <x v="30"/>
      <x v="24"/>
      <x v="1"/>
      <x v="2"/>
    </i>
    <i>
      <x v="31"/>
      <x v="22"/>
      <x v="11"/>
      <x v="2"/>
    </i>
    <i>
      <x v="32"/>
      <x v="17"/>
      <x v="1"/>
      <x v="2"/>
    </i>
    <i>
      <x v="34"/>
      <x v="17"/>
      <x v="1"/>
      <x v="2"/>
    </i>
    <i>
      <x v="37"/>
      <x v="21"/>
      <x v="1"/>
      <x v="2"/>
    </i>
    <i>
      <x v="38"/>
      <x v="18"/>
      <x v="1"/>
      <x v="2"/>
    </i>
    <i>
      <x v="46"/>
      <x v="17"/>
      <x v="1"/>
      <x v="2"/>
    </i>
    <i>
      <x v="49"/>
      <x v="21"/>
      <x v="1"/>
      <x v="2"/>
    </i>
    <i>
      <x v="57"/>
      <x v="18"/>
      <x v="1"/>
      <x v="2"/>
    </i>
    <i>
      <x v="58"/>
      <x v="17"/>
      <x v="1"/>
      <x v="2"/>
    </i>
    <i>
      <x v="59"/>
      <x v="19"/>
      <x v="1"/>
      <x v="2"/>
    </i>
    <i>
      <x v="60"/>
      <x v="20"/>
      <x v="1"/>
      <x v="2"/>
    </i>
    <i>
      <x v="61"/>
      <x v="17"/>
      <x v="1"/>
      <x v="2"/>
    </i>
    <i>
      <x v="62"/>
      <x v="17"/>
      <x v="1"/>
      <x v="2"/>
    </i>
    <i>
      <x v="63"/>
      <x v="18"/>
      <x v="1"/>
      <x v="2"/>
    </i>
    <i>
      <x v="64"/>
      <x v="22"/>
      <x v="11"/>
      <x v="2"/>
    </i>
    <i>
      <x v="65"/>
      <x v="20"/>
      <x v="1"/>
      <x v="2"/>
    </i>
    <i>
      <x v="66"/>
      <x v="20"/>
      <x v="1"/>
      <x v="2"/>
    </i>
    <i>
      <x v="67"/>
      <x v="22"/>
      <x v="11"/>
      <x v="2"/>
    </i>
    <i>
      <x v="68"/>
      <x v="23"/>
      <x v="1"/>
      <x v="2"/>
    </i>
    <i>
      <x v="69"/>
      <x v="23"/>
      <x v="1"/>
      <x v="2"/>
    </i>
    <i>
      <x v="70"/>
      <x v="17"/>
      <x v="1"/>
      <x v="2"/>
    </i>
    <i>
      <x v="71"/>
      <x v="22"/>
      <x v="11"/>
      <x v="2"/>
    </i>
    <i>
      <x v="72"/>
      <x v="18"/>
      <x v="1"/>
      <x v="2"/>
    </i>
    <i>
      <x v="73"/>
      <x v="22"/>
      <x v="11"/>
      <x v="2"/>
    </i>
    <i>
      <x v="74"/>
      <x v="24"/>
      <x v="1"/>
      <x v="2"/>
    </i>
    <i>
      <x v="75"/>
      <x v="17"/>
      <x v="1"/>
      <x v="2"/>
    </i>
    <i>
      <x v="76"/>
      <x v="17"/>
      <x v="1"/>
      <x v="2"/>
    </i>
    <i>
      <x v="77"/>
      <x v="25"/>
      <x v="1"/>
      <x v="2"/>
    </i>
    <i>
      <x v="78"/>
      <x v="18"/>
      <x v="1"/>
      <x v="2"/>
    </i>
    <i>
      <x v="79"/>
      <x v="20"/>
      <x v="1"/>
      <x v="2"/>
    </i>
    <i>
      <x v="80"/>
      <x v="18"/>
      <x v="1"/>
      <x v="2"/>
    </i>
    <i t="grand">
      <x/>
    </i>
  </rowItems>
  <colItems count="1">
    <i/>
  </colItems>
  <pageFields count="1">
    <pageField fld="3" item="1" hier="-1"/>
  </pageFields>
  <dataFields count="1">
    <dataField name=" VALOR " fld="12" baseField="14" baseItem="1" numFmtId="44"/>
  </dataFields>
  <formats count="34">
    <format dxfId="33">
      <pivotArea type="all" dataOnly="0" outline="0" fieldPosition="0"/>
    </format>
    <format dxfId="32">
      <pivotArea outline="0" collapsedLevelsAreSubtotals="1" fieldPosition="0"/>
    </format>
    <format dxfId="31">
      <pivotArea dataOnly="0" labelOnly="1" grandRow="1" outline="0" fieldPosition="0"/>
    </format>
    <format dxfId="30">
      <pivotArea type="all" dataOnly="0" outline="0" fieldPosition="0"/>
    </format>
    <format dxfId="29">
      <pivotArea outline="0" collapsedLevelsAreSubtotals="1" fieldPosition="0"/>
    </format>
    <format dxfId="28">
      <pivotArea dataOnly="0" labelOnly="1" grandRow="1" outline="0" fieldPosition="0"/>
    </format>
    <format dxfId="27">
      <pivotArea outline="0" collapsedLevelsAreSubtotals="1" fieldPosition="0"/>
    </format>
    <format dxfId="26">
      <pivotArea dataOnly="0" labelOnly="1" grandRow="1" outline="0" fieldPosition="0"/>
    </format>
    <format dxfId="25">
      <pivotArea dataOnly="0" labelOnly="1" grandRow="1" outline="0" fieldPosition="0"/>
    </format>
    <format dxfId="24">
      <pivotArea grandRow="1" outline="0" collapsedLevelsAreSubtotals="1" fieldPosition="0"/>
    </format>
    <format dxfId="23">
      <pivotArea dataOnly="0" labelOnly="1" grandRow="1" outline="0" fieldPosition="0"/>
    </format>
    <format dxfId="22">
      <pivotArea type="all" dataOnly="0" outline="0" fieldPosition="0"/>
    </format>
    <format dxfId="21">
      <pivotArea outline="0" collapsedLevelsAreSubtotals="1" fieldPosition="0"/>
    </format>
    <format dxfId="20">
      <pivotArea dataOnly="0" labelOnly="1" grandRow="1" outline="0" fieldPosition="0"/>
    </format>
    <format dxfId="19">
      <pivotArea field="9" type="button" dataOnly="0" labelOnly="1" outline="0" axis="axisRow" fieldPosition="3"/>
    </format>
    <format dxfId="18">
      <pivotArea field="9" type="button" dataOnly="0" labelOnly="1" outline="0" axis="axisRow" fieldPosition="3"/>
    </format>
    <format dxfId="17">
      <pivotArea field="9" type="button" dataOnly="0" labelOnly="1" outline="0" axis="axisRow" fieldPosition="3"/>
    </format>
    <format dxfId="16">
      <pivotArea grandRow="1" outline="0" collapsedLevelsAreSubtotals="1" fieldPosition="0"/>
    </format>
    <format dxfId="15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">
      <pivotArea type="all" dataOnly="0" outline="0" fieldPosition="0"/>
    </format>
    <format dxfId="13">
      <pivotArea dataOnly="0" labelOnly="1" grandRow="1" outline="0" fieldPosition="0"/>
    </format>
    <format dxfId="12">
      <pivotArea type="all" dataOnly="0" outline="0" fieldPosition="0"/>
    </format>
    <format dxfId="11">
      <pivotArea dataOnly="0" labelOnly="1" grandRow="1" outline="0" fieldPosition="0"/>
    </format>
    <format dxfId="10">
      <pivotArea grandRow="1" outline="0" collapsedLevelsAreSubtotals="1" fieldPosition="0"/>
    </format>
    <format dxfId="9">
      <pivotArea dataOnly="0" labelOnly="1" grandRow="1" outline="0" offset="IV256" fieldPosition="0"/>
    </format>
    <format dxfId="8">
      <pivotArea type="all" dataOnly="0" outline="0" fieldPosition="0"/>
    </format>
    <format dxfId="7">
      <pivotArea outline="0" collapsedLevelsAreSubtotals="1" fieldPosition="0"/>
    </format>
    <format dxfId="6">
      <pivotArea dataOnly="0" labelOnly="1" grandRow="1" outline="0" fieldPosition="0"/>
    </format>
    <format dxfId="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">
      <pivotArea type="all" dataOnly="0" outline="0" fieldPosition="0"/>
    </format>
    <format dxfId="3">
      <pivotArea outline="0" collapsedLevelsAreSubtotals="1" fieldPosition="0"/>
    </format>
    <format dxfId="2">
      <pivotArea dataOnly="0" labelOnly="1" grandRow="1" outline="0" fieldPosition="0"/>
    </format>
    <format dxfId="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0">
      <pivotArea field="3" type="button" dataOnly="0" labelOnly="1" outline="0" axis="axisPage" fieldPosition="0"/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3"/>
  <sheetViews>
    <sheetView topLeftCell="A2" workbookViewId="0">
      <selection activeCell="M13" sqref="M13"/>
    </sheetView>
  </sheetViews>
  <sheetFormatPr defaultRowHeight="15" x14ac:dyDescent="0.25"/>
  <cols>
    <col min="1" max="1" width="8.7109375" customWidth="1"/>
    <col min="2" max="2" width="7.5703125" customWidth="1"/>
    <col min="3" max="3" width="34.42578125" customWidth="1"/>
    <col min="4" max="4" width="16.140625" customWidth="1"/>
    <col min="5" max="5" width="13.42578125" bestFit="1" customWidth="1"/>
    <col min="6" max="6" width="18.7109375" bestFit="1" customWidth="1"/>
    <col min="7" max="7" width="11.7109375" customWidth="1"/>
    <col min="8" max="10" width="11.7109375" style="27" customWidth="1"/>
    <col min="11" max="11" width="14.28515625" style="27" customWidth="1"/>
    <col min="12" max="12" width="11.7109375" style="27" customWidth="1"/>
    <col min="13" max="13" width="18.42578125" style="28" customWidth="1"/>
    <col min="14" max="14" width="16" customWidth="1"/>
    <col min="15" max="15" width="13.7109375" bestFit="1" customWidth="1"/>
  </cols>
  <sheetData>
    <row r="1" spans="1:14" s="23" customFormat="1" ht="87" hidden="1" customHeight="1" x14ac:dyDescent="0.25">
      <c r="A1" s="144" t="s">
        <v>349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6"/>
    </row>
    <row r="2" spans="1:14" ht="21" x14ac:dyDescent="0.35">
      <c r="A2" s="161" t="s">
        <v>350</v>
      </c>
      <c r="B2" s="162"/>
      <c r="C2" s="162"/>
      <c r="D2" s="162"/>
      <c r="E2" s="162"/>
      <c r="F2" s="162"/>
      <c r="G2" s="162"/>
      <c r="H2" s="162"/>
      <c r="I2" s="162"/>
      <c r="J2" s="162"/>
    </row>
    <row r="3" spans="1:14" ht="15.75" thickBot="1" x14ac:dyDescent="0.3">
      <c r="A3" s="63" t="s">
        <v>351</v>
      </c>
      <c r="B3" s="163" t="s">
        <v>480</v>
      </c>
      <c r="C3" s="163"/>
      <c r="D3" s="163"/>
      <c r="E3" s="163"/>
      <c r="F3" s="64"/>
      <c r="G3" s="64"/>
      <c r="H3" s="65"/>
      <c r="I3" s="65"/>
      <c r="J3" s="66"/>
    </row>
    <row r="4" spans="1:14" ht="33" thickTop="1" thickBot="1" x14ac:dyDescent="0.4">
      <c r="A4" s="63" t="s">
        <v>352</v>
      </c>
      <c r="B4" s="164" t="s">
        <v>481</v>
      </c>
      <c r="C4" s="164"/>
      <c r="D4" s="67"/>
      <c r="E4" s="63" t="s">
        <v>353</v>
      </c>
      <c r="F4" s="68">
        <v>43603</v>
      </c>
      <c r="G4" s="165" t="s">
        <v>354</v>
      </c>
      <c r="H4" s="142">
        <f ca="1">F4-F5</f>
        <v>-24</v>
      </c>
      <c r="I4" s="69"/>
      <c r="J4" s="66"/>
    </row>
    <row r="5" spans="1:14" ht="32.25" thickBot="1" x14ac:dyDescent="0.3">
      <c r="A5" s="63"/>
      <c r="B5" s="66"/>
      <c r="C5" s="70"/>
      <c r="D5" s="70"/>
      <c r="E5" s="63" t="s">
        <v>355</v>
      </c>
      <c r="F5" s="71">
        <f ca="1">TODAY()</f>
        <v>43627</v>
      </c>
      <c r="G5" s="166"/>
      <c r="H5" s="143"/>
      <c r="I5" s="69"/>
      <c r="J5" s="66"/>
    </row>
    <row r="6" spans="1:14" ht="32.25" thickTop="1" x14ac:dyDescent="0.25">
      <c r="A6" s="63"/>
      <c r="B6" s="66"/>
      <c r="C6" s="70"/>
      <c r="D6" s="70"/>
      <c r="E6" s="63"/>
      <c r="F6" s="71"/>
      <c r="G6" s="24"/>
      <c r="H6" s="72"/>
      <c r="I6" s="72"/>
      <c r="J6" s="66"/>
    </row>
    <row r="7" spans="1:14" ht="18.75" thickBot="1" x14ac:dyDescent="0.3">
      <c r="A7" s="63"/>
      <c r="B7" s="67"/>
      <c r="C7" s="67"/>
      <c r="D7" s="67"/>
      <c r="E7" s="63"/>
      <c r="F7" s="73"/>
      <c r="G7" s="74"/>
      <c r="H7" s="65"/>
      <c r="I7" s="65"/>
      <c r="J7" s="66"/>
    </row>
    <row r="8" spans="1:14" ht="18.75" thickTop="1" x14ac:dyDescent="0.25">
      <c r="A8" s="75" t="s">
        <v>356</v>
      </c>
      <c r="B8" s="150" t="s">
        <v>482</v>
      </c>
      <c r="C8" s="151"/>
      <c r="D8" s="151"/>
      <c r="E8" s="151"/>
      <c r="F8" s="151"/>
      <c r="G8" s="151"/>
      <c r="H8" s="151"/>
      <c r="I8" s="151"/>
      <c r="J8" s="151"/>
    </row>
    <row r="9" spans="1:14" ht="15.75" thickBot="1" x14ac:dyDescent="0.3">
      <c r="A9" s="75"/>
      <c r="B9" s="152" t="s">
        <v>357</v>
      </c>
      <c r="C9" s="153"/>
      <c r="D9" s="153"/>
      <c r="E9" s="153"/>
      <c r="F9" s="153"/>
      <c r="G9" s="153"/>
      <c r="H9" s="153"/>
      <c r="I9" s="153"/>
      <c r="J9" s="153"/>
    </row>
    <row r="10" spans="1:14" ht="16.5" thickTop="1" thickBot="1" x14ac:dyDescent="0.3">
      <c r="A10" s="64"/>
      <c r="B10" s="64"/>
      <c r="C10" s="64"/>
      <c r="D10" s="64"/>
      <c r="E10" s="64"/>
      <c r="F10" s="64"/>
      <c r="G10" s="64"/>
      <c r="H10" s="65"/>
      <c r="I10" s="65"/>
      <c r="J10" s="66"/>
    </row>
    <row r="11" spans="1:14" ht="25.5" thickTop="1" thickBot="1" x14ac:dyDescent="0.3">
      <c r="A11" s="76" t="s">
        <v>358</v>
      </c>
      <c r="B11" s="76" t="s">
        <v>359</v>
      </c>
      <c r="C11" s="76" t="s">
        <v>360</v>
      </c>
      <c r="D11" s="76" t="s">
        <v>483</v>
      </c>
      <c r="E11" s="76" t="s">
        <v>361</v>
      </c>
      <c r="F11" s="76" t="s">
        <v>484</v>
      </c>
      <c r="G11" s="76" t="s">
        <v>485</v>
      </c>
      <c r="H11" s="77" t="s">
        <v>486</v>
      </c>
      <c r="I11" s="77" t="s">
        <v>487</v>
      </c>
      <c r="J11" s="76" t="s">
        <v>488</v>
      </c>
    </row>
    <row r="12" spans="1:14" ht="16.5" customHeight="1" thickTop="1" x14ac:dyDescent="0.25">
      <c r="A12" s="78">
        <v>1</v>
      </c>
      <c r="B12" s="78">
        <v>5</v>
      </c>
      <c r="C12" s="79" t="s">
        <v>363</v>
      </c>
      <c r="D12" s="79" t="s">
        <v>489</v>
      </c>
      <c r="E12" s="78">
        <v>47</v>
      </c>
      <c r="F12" s="78">
        <v>36</v>
      </c>
      <c r="G12" s="78"/>
      <c r="H12" s="25" t="s">
        <v>490</v>
      </c>
      <c r="I12" s="25" t="s">
        <v>491</v>
      </c>
      <c r="J12" s="80">
        <v>5.58</v>
      </c>
    </row>
    <row r="13" spans="1:14" ht="25.5" x14ac:dyDescent="0.25">
      <c r="A13" s="78">
        <v>2</v>
      </c>
      <c r="B13" s="78">
        <v>7</v>
      </c>
      <c r="C13" s="79" t="s">
        <v>492</v>
      </c>
      <c r="D13" s="79" t="s">
        <v>365</v>
      </c>
      <c r="E13" s="78">
        <v>520</v>
      </c>
      <c r="F13" s="78"/>
      <c r="G13" s="78">
        <v>400</v>
      </c>
      <c r="H13" s="81" t="s">
        <v>493</v>
      </c>
      <c r="I13" s="81"/>
      <c r="J13" s="82">
        <v>0.94</v>
      </c>
    </row>
    <row r="14" spans="1:14" ht="25.5" x14ac:dyDescent="0.25">
      <c r="A14" s="78">
        <v>3</v>
      </c>
      <c r="B14" s="78">
        <v>7</v>
      </c>
      <c r="C14" s="79" t="s">
        <v>364</v>
      </c>
      <c r="D14" s="79" t="s">
        <v>365</v>
      </c>
      <c r="E14" s="78">
        <v>780</v>
      </c>
      <c r="F14" s="78">
        <v>600</v>
      </c>
      <c r="G14" s="78"/>
      <c r="H14" s="81" t="s">
        <v>494</v>
      </c>
      <c r="I14" s="81"/>
      <c r="J14" s="82">
        <v>0.94</v>
      </c>
    </row>
    <row r="15" spans="1:14" ht="25.5" x14ac:dyDescent="0.25">
      <c r="A15" s="78">
        <v>4</v>
      </c>
      <c r="B15" s="78">
        <v>6</v>
      </c>
      <c r="C15" s="79" t="s">
        <v>495</v>
      </c>
      <c r="D15" s="79" t="s">
        <v>378</v>
      </c>
      <c r="E15" s="78">
        <v>1248</v>
      </c>
      <c r="F15" s="78">
        <v>960</v>
      </c>
      <c r="G15" s="78"/>
      <c r="H15" s="81" t="s">
        <v>496</v>
      </c>
      <c r="I15" s="81" t="s">
        <v>497</v>
      </c>
      <c r="J15" s="82">
        <v>0.3</v>
      </c>
    </row>
    <row r="16" spans="1:14" ht="38.25" x14ac:dyDescent="0.25">
      <c r="A16" s="78">
        <v>5</v>
      </c>
      <c r="B16" s="78">
        <v>5</v>
      </c>
      <c r="C16" s="83" t="s">
        <v>366</v>
      </c>
      <c r="D16" s="79" t="s">
        <v>365</v>
      </c>
      <c r="E16" s="78">
        <v>481</v>
      </c>
      <c r="F16" s="78">
        <v>20</v>
      </c>
      <c r="G16" s="78">
        <v>350</v>
      </c>
      <c r="H16" s="81" t="s">
        <v>498</v>
      </c>
      <c r="I16" s="81" t="s">
        <v>491</v>
      </c>
      <c r="J16" s="82">
        <v>2.7</v>
      </c>
    </row>
    <row r="17" spans="1:10" ht="38.25" x14ac:dyDescent="0.25">
      <c r="A17" s="78">
        <v>6</v>
      </c>
      <c r="B17" s="78">
        <v>7</v>
      </c>
      <c r="C17" s="83" t="s">
        <v>367</v>
      </c>
      <c r="D17" s="79" t="s">
        <v>371</v>
      </c>
      <c r="E17" s="78">
        <v>5200</v>
      </c>
      <c r="F17" s="78">
        <v>3600</v>
      </c>
      <c r="G17" s="78">
        <v>400</v>
      </c>
      <c r="H17" s="81" t="s">
        <v>499</v>
      </c>
      <c r="I17" s="81"/>
      <c r="J17" s="82">
        <v>0.18</v>
      </c>
    </row>
    <row r="18" spans="1:10" ht="38.25" x14ac:dyDescent="0.25">
      <c r="A18" s="78">
        <v>7</v>
      </c>
      <c r="B18" s="78">
        <v>5</v>
      </c>
      <c r="C18" s="83" t="s">
        <v>367</v>
      </c>
      <c r="D18" s="79" t="s">
        <v>369</v>
      </c>
      <c r="E18" s="78">
        <v>52</v>
      </c>
      <c r="F18" s="78">
        <v>40</v>
      </c>
      <c r="G18" s="78"/>
      <c r="H18" s="81" t="s">
        <v>500</v>
      </c>
      <c r="I18" s="81" t="s">
        <v>501</v>
      </c>
      <c r="J18" s="82">
        <v>4.63</v>
      </c>
    </row>
    <row r="19" spans="1:10" ht="38.25" x14ac:dyDescent="0.25">
      <c r="A19" s="78">
        <v>8</v>
      </c>
      <c r="B19" s="78">
        <v>7</v>
      </c>
      <c r="C19" s="83" t="s">
        <v>370</v>
      </c>
      <c r="D19" s="79" t="s">
        <v>371</v>
      </c>
      <c r="E19" s="78">
        <v>234</v>
      </c>
      <c r="F19" s="78">
        <v>100</v>
      </c>
      <c r="G19" s="78">
        <v>80</v>
      </c>
      <c r="H19" s="81" t="s">
        <v>502</v>
      </c>
      <c r="I19" s="81"/>
      <c r="J19" s="82">
        <v>1.73</v>
      </c>
    </row>
    <row r="20" spans="1:10" ht="25.5" x14ac:dyDescent="0.25">
      <c r="A20" s="78">
        <v>9</v>
      </c>
      <c r="B20" s="78">
        <v>10</v>
      </c>
      <c r="C20" s="83" t="s">
        <v>372</v>
      </c>
      <c r="D20" s="79" t="s">
        <v>373</v>
      </c>
      <c r="E20" s="78">
        <v>65</v>
      </c>
      <c r="F20" s="78">
        <v>50</v>
      </c>
      <c r="G20" s="78"/>
      <c r="H20" s="81" t="s">
        <v>503</v>
      </c>
      <c r="I20" s="81"/>
      <c r="J20" s="82">
        <v>2.75</v>
      </c>
    </row>
    <row r="21" spans="1:10" ht="63.75" x14ac:dyDescent="0.25">
      <c r="A21" s="78">
        <v>10</v>
      </c>
      <c r="B21" s="78">
        <v>2</v>
      </c>
      <c r="C21" s="83" t="s">
        <v>504</v>
      </c>
      <c r="D21" s="79" t="s">
        <v>437</v>
      </c>
      <c r="E21" s="78">
        <v>130</v>
      </c>
      <c r="F21" s="78"/>
      <c r="G21" s="78">
        <v>100</v>
      </c>
      <c r="H21" s="81" t="s">
        <v>505</v>
      </c>
      <c r="I21" s="81"/>
      <c r="J21" s="82">
        <v>10.88</v>
      </c>
    </row>
    <row r="22" spans="1:10" ht="25.5" x14ac:dyDescent="0.25">
      <c r="A22" s="78">
        <v>11</v>
      </c>
      <c r="B22" s="78">
        <v>7</v>
      </c>
      <c r="C22" s="83" t="s">
        <v>374</v>
      </c>
      <c r="D22" s="79" t="s">
        <v>378</v>
      </c>
      <c r="E22" s="78">
        <v>6500</v>
      </c>
      <c r="F22" s="78">
        <v>5000</v>
      </c>
      <c r="G22" s="78"/>
      <c r="H22" s="81" t="s">
        <v>506</v>
      </c>
      <c r="I22" s="81"/>
      <c r="J22" s="82">
        <v>0.21</v>
      </c>
    </row>
    <row r="23" spans="1:10" ht="51" x14ac:dyDescent="0.25">
      <c r="A23" s="78">
        <v>12</v>
      </c>
      <c r="B23" s="78">
        <v>6</v>
      </c>
      <c r="C23" s="83" t="s">
        <v>507</v>
      </c>
      <c r="D23" s="79" t="s">
        <v>378</v>
      </c>
      <c r="E23" s="78">
        <v>3900</v>
      </c>
      <c r="F23" s="78">
        <v>3000</v>
      </c>
      <c r="G23" s="78"/>
      <c r="H23" s="81" t="s">
        <v>508</v>
      </c>
      <c r="I23" s="81"/>
      <c r="J23" s="82">
        <v>3.18</v>
      </c>
    </row>
    <row r="24" spans="1:10" ht="25.5" x14ac:dyDescent="0.25">
      <c r="A24" s="78">
        <v>13</v>
      </c>
      <c r="B24" s="78">
        <v>2</v>
      </c>
      <c r="C24" s="83" t="s">
        <v>509</v>
      </c>
      <c r="D24" s="79" t="s">
        <v>437</v>
      </c>
      <c r="E24" s="78">
        <v>65</v>
      </c>
      <c r="F24" s="78"/>
      <c r="G24" s="78">
        <v>50</v>
      </c>
      <c r="H24" s="81" t="s">
        <v>503</v>
      </c>
      <c r="I24" s="81"/>
      <c r="J24" s="82">
        <v>7.36</v>
      </c>
    </row>
    <row r="25" spans="1:10" ht="38.25" x14ac:dyDescent="0.25">
      <c r="A25" s="78">
        <v>14</v>
      </c>
      <c r="B25" s="78">
        <v>7</v>
      </c>
      <c r="C25" s="83" t="s">
        <v>375</v>
      </c>
      <c r="D25" s="79" t="s">
        <v>380</v>
      </c>
      <c r="E25" s="78">
        <v>1690</v>
      </c>
      <c r="F25" s="78"/>
      <c r="G25" s="78">
        <v>1300</v>
      </c>
      <c r="H25" s="81" t="s">
        <v>510</v>
      </c>
      <c r="I25" s="81" t="s">
        <v>511</v>
      </c>
      <c r="J25" s="82">
        <v>0.56000000000000005</v>
      </c>
    </row>
    <row r="26" spans="1:10" ht="38.25" x14ac:dyDescent="0.25">
      <c r="A26" s="84">
        <v>15</v>
      </c>
      <c r="B26" s="84" t="s">
        <v>362</v>
      </c>
      <c r="C26" s="85" t="s">
        <v>375</v>
      </c>
      <c r="D26" s="86" t="s">
        <v>376</v>
      </c>
      <c r="E26" s="84"/>
      <c r="F26" s="84">
        <v>400</v>
      </c>
      <c r="G26" s="84"/>
      <c r="H26" s="87"/>
      <c r="I26" s="87"/>
      <c r="J26" s="88"/>
    </row>
    <row r="27" spans="1:10" x14ac:dyDescent="0.25">
      <c r="A27" s="78">
        <v>16</v>
      </c>
      <c r="B27" s="78">
        <v>8</v>
      </c>
      <c r="C27" s="83" t="s">
        <v>377</v>
      </c>
      <c r="D27" s="79" t="s">
        <v>378</v>
      </c>
      <c r="E27" s="78">
        <v>3900</v>
      </c>
      <c r="F27" s="78">
        <v>3000</v>
      </c>
      <c r="G27" s="78"/>
      <c r="H27" s="81" t="s">
        <v>508</v>
      </c>
      <c r="I27" s="81"/>
      <c r="J27" s="82">
        <v>0.72</v>
      </c>
    </row>
    <row r="28" spans="1:10" ht="51" x14ac:dyDescent="0.25">
      <c r="A28" s="78">
        <v>17</v>
      </c>
      <c r="B28" s="78">
        <v>2</v>
      </c>
      <c r="C28" s="83" t="s">
        <v>381</v>
      </c>
      <c r="D28" s="79" t="s">
        <v>437</v>
      </c>
      <c r="E28" s="78">
        <v>2080</v>
      </c>
      <c r="F28" s="78">
        <v>1100</v>
      </c>
      <c r="G28" s="78">
        <v>500</v>
      </c>
      <c r="H28" s="81" t="s">
        <v>512</v>
      </c>
      <c r="I28" s="81" t="s">
        <v>511</v>
      </c>
      <c r="J28" s="82">
        <v>11.04</v>
      </c>
    </row>
    <row r="29" spans="1:10" ht="51" x14ac:dyDescent="0.25">
      <c r="A29" s="78">
        <v>18</v>
      </c>
      <c r="B29" s="78">
        <v>3</v>
      </c>
      <c r="C29" s="83" t="s">
        <v>513</v>
      </c>
      <c r="D29" s="79" t="s">
        <v>437</v>
      </c>
      <c r="E29" s="78">
        <v>325</v>
      </c>
      <c r="F29" s="78">
        <v>100</v>
      </c>
      <c r="G29" s="78">
        <v>150</v>
      </c>
      <c r="H29" s="81" t="s">
        <v>514</v>
      </c>
      <c r="I29" s="81"/>
      <c r="J29" s="82">
        <v>9.93</v>
      </c>
    </row>
    <row r="30" spans="1:10" ht="51" x14ac:dyDescent="0.25">
      <c r="A30" s="78">
        <v>19</v>
      </c>
      <c r="B30" s="78">
        <v>2</v>
      </c>
      <c r="C30" s="83" t="s">
        <v>515</v>
      </c>
      <c r="D30" s="79" t="s">
        <v>437</v>
      </c>
      <c r="E30" s="78">
        <v>65</v>
      </c>
      <c r="F30" s="78"/>
      <c r="G30" s="78">
        <v>50</v>
      </c>
      <c r="H30" s="81" t="s">
        <v>503</v>
      </c>
      <c r="I30" s="81"/>
      <c r="J30" s="82">
        <v>11.54</v>
      </c>
    </row>
    <row r="31" spans="1:10" ht="76.5" x14ac:dyDescent="0.25">
      <c r="A31" s="78">
        <v>20</v>
      </c>
      <c r="B31" s="78">
        <v>7</v>
      </c>
      <c r="C31" s="83" t="s">
        <v>379</v>
      </c>
      <c r="D31" s="79" t="s">
        <v>380</v>
      </c>
      <c r="E31" s="78">
        <v>65</v>
      </c>
      <c r="F31" s="78">
        <v>50</v>
      </c>
      <c r="G31" s="78"/>
      <c r="H31" s="81" t="s">
        <v>503</v>
      </c>
      <c r="I31" s="81"/>
      <c r="J31" s="82">
        <v>4.54</v>
      </c>
    </row>
    <row r="32" spans="1:10" ht="25.5" x14ac:dyDescent="0.25">
      <c r="A32" s="78">
        <v>21</v>
      </c>
      <c r="B32" s="78">
        <v>5</v>
      </c>
      <c r="C32" s="83" t="s">
        <v>382</v>
      </c>
      <c r="D32" s="79" t="s">
        <v>376</v>
      </c>
      <c r="E32" s="78">
        <v>390</v>
      </c>
      <c r="F32" s="78">
        <v>300</v>
      </c>
      <c r="G32" s="78"/>
      <c r="H32" s="81" t="s">
        <v>516</v>
      </c>
      <c r="I32" s="81" t="s">
        <v>497</v>
      </c>
      <c r="J32" s="82">
        <v>1.2</v>
      </c>
    </row>
    <row r="33" spans="1:10" ht="25.5" x14ac:dyDescent="0.25">
      <c r="A33" s="78">
        <v>22</v>
      </c>
      <c r="B33" s="78">
        <v>5</v>
      </c>
      <c r="C33" s="83" t="s">
        <v>383</v>
      </c>
      <c r="D33" s="79" t="s">
        <v>384</v>
      </c>
      <c r="E33" s="78">
        <v>26</v>
      </c>
      <c r="F33" s="78">
        <v>20</v>
      </c>
      <c r="G33" s="78"/>
      <c r="H33" s="81" t="s">
        <v>517</v>
      </c>
      <c r="I33" s="81"/>
      <c r="J33" s="82">
        <v>2.09</v>
      </c>
    </row>
    <row r="34" spans="1:10" ht="25.5" x14ac:dyDescent="0.25">
      <c r="A34" s="78">
        <v>23</v>
      </c>
      <c r="B34" s="78">
        <v>5</v>
      </c>
      <c r="C34" s="83" t="s">
        <v>518</v>
      </c>
      <c r="D34" s="79" t="s">
        <v>378</v>
      </c>
      <c r="E34" s="78">
        <v>52</v>
      </c>
      <c r="F34" s="78">
        <v>40</v>
      </c>
      <c r="G34" s="78"/>
      <c r="H34" s="81" t="s">
        <v>500</v>
      </c>
      <c r="I34" s="81"/>
      <c r="J34" s="82">
        <v>1.34</v>
      </c>
    </row>
    <row r="35" spans="1:10" ht="25.5" x14ac:dyDescent="0.25">
      <c r="A35" s="78">
        <v>24</v>
      </c>
      <c r="B35" s="78">
        <v>2</v>
      </c>
      <c r="C35" s="83" t="s">
        <v>385</v>
      </c>
      <c r="D35" s="79" t="s">
        <v>519</v>
      </c>
      <c r="E35" s="78">
        <v>102</v>
      </c>
      <c r="F35" s="78">
        <v>72</v>
      </c>
      <c r="G35" s="78"/>
      <c r="H35" s="81" t="s">
        <v>505</v>
      </c>
      <c r="I35" s="81"/>
      <c r="J35" s="82">
        <v>45.34</v>
      </c>
    </row>
    <row r="36" spans="1:10" ht="51" x14ac:dyDescent="0.25">
      <c r="A36" s="78">
        <v>25</v>
      </c>
      <c r="B36" s="78">
        <v>7</v>
      </c>
      <c r="C36" s="83" t="s">
        <v>520</v>
      </c>
      <c r="D36" s="79" t="s">
        <v>437</v>
      </c>
      <c r="E36" s="78">
        <v>520</v>
      </c>
      <c r="F36" s="78"/>
      <c r="G36" s="78">
        <v>400</v>
      </c>
      <c r="H36" s="81" t="s">
        <v>493</v>
      </c>
      <c r="I36" s="81"/>
      <c r="J36" s="82">
        <v>2.08</v>
      </c>
    </row>
    <row r="37" spans="1:10" ht="25.5" x14ac:dyDescent="0.25">
      <c r="A37" s="78">
        <v>26</v>
      </c>
      <c r="B37" s="78">
        <v>7</v>
      </c>
      <c r="C37" s="83" t="s">
        <v>521</v>
      </c>
      <c r="D37" s="79" t="s">
        <v>376</v>
      </c>
      <c r="E37" s="78">
        <v>31</v>
      </c>
      <c r="F37" s="78">
        <v>24</v>
      </c>
      <c r="G37" s="78"/>
      <c r="H37" s="81" t="s">
        <v>522</v>
      </c>
      <c r="I37" s="81"/>
      <c r="J37" s="82">
        <v>2.2200000000000002</v>
      </c>
    </row>
    <row r="38" spans="1:10" ht="25.5" x14ac:dyDescent="0.25">
      <c r="A38" s="78">
        <v>27</v>
      </c>
      <c r="B38" s="78">
        <v>3</v>
      </c>
      <c r="C38" s="83" t="s">
        <v>523</v>
      </c>
      <c r="D38" s="79" t="s">
        <v>378</v>
      </c>
      <c r="E38" s="78">
        <v>3900</v>
      </c>
      <c r="F38" s="78">
        <v>3000</v>
      </c>
      <c r="G38" s="78"/>
      <c r="H38" s="81" t="s">
        <v>508</v>
      </c>
      <c r="I38" s="81"/>
      <c r="J38" s="82">
        <v>0.28000000000000003</v>
      </c>
    </row>
    <row r="39" spans="1:10" ht="25.5" x14ac:dyDescent="0.25">
      <c r="A39" s="78">
        <v>28</v>
      </c>
      <c r="B39" s="78">
        <v>5</v>
      </c>
      <c r="C39" s="83" t="s">
        <v>524</v>
      </c>
      <c r="D39" s="79" t="s">
        <v>378</v>
      </c>
      <c r="E39" s="78">
        <v>117</v>
      </c>
      <c r="F39" s="78">
        <v>90</v>
      </c>
      <c r="G39" s="78"/>
      <c r="H39" s="81" t="s">
        <v>525</v>
      </c>
      <c r="I39" s="81" t="s">
        <v>505</v>
      </c>
      <c r="J39" s="82">
        <v>0.33</v>
      </c>
    </row>
    <row r="40" spans="1:10" x14ac:dyDescent="0.25">
      <c r="A40" s="78">
        <v>29</v>
      </c>
      <c r="B40" s="78">
        <v>3</v>
      </c>
      <c r="C40" s="83" t="s">
        <v>526</v>
      </c>
      <c r="D40" s="79" t="s">
        <v>378</v>
      </c>
      <c r="E40" s="78">
        <v>260</v>
      </c>
      <c r="F40" s="78">
        <v>200</v>
      </c>
      <c r="G40" s="78"/>
      <c r="H40" s="81" t="s">
        <v>527</v>
      </c>
      <c r="I40" s="81" t="s">
        <v>516</v>
      </c>
      <c r="J40" s="82">
        <v>0.99</v>
      </c>
    </row>
    <row r="41" spans="1:10" ht="38.25" x14ac:dyDescent="0.25">
      <c r="A41" s="78">
        <v>30</v>
      </c>
      <c r="B41" s="78">
        <v>7</v>
      </c>
      <c r="C41" s="83" t="s">
        <v>528</v>
      </c>
      <c r="D41" s="79" t="s">
        <v>371</v>
      </c>
      <c r="E41" s="78">
        <v>1586</v>
      </c>
      <c r="F41" s="78"/>
      <c r="G41" s="78">
        <v>1220</v>
      </c>
      <c r="H41" s="81" t="s">
        <v>529</v>
      </c>
      <c r="I41" s="81"/>
      <c r="J41" s="82">
        <v>0.46</v>
      </c>
    </row>
    <row r="42" spans="1:10" ht="38.25" x14ac:dyDescent="0.25">
      <c r="A42" s="78">
        <v>31</v>
      </c>
      <c r="B42" s="78">
        <v>7</v>
      </c>
      <c r="C42" s="83" t="s">
        <v>390</v>
      </c>
      <c r="D42" s="79" t="s">
        <v>371</v>
      </c>
      <c r="E42" s="78">
        <v>65</v>
      </c>
      <c r="F42" s="78">
        <v>50</v>
      </c>
      <c r="G42" s="78"/>
      <c r="H42" s="81" t="s">
        <v>503</v>
      </c>
      <c r="I42" s="81"/>
      <c r="J42" s="82">
        <v>0.47</v>
      </c>
    </row>
    <row r="43" spans="1:10" ht="25.5" x14ac:dyDescent="0.25">
      <c r="A43" s="78">
        <v>32</v>
      </c>
      <c r="B43" s="78">
        <v>3</v>
      </c>
      <c r="C43" s="83" t="s">
        <v>387</v>
      </c>
      <c r="D43" s="79" t="s">
        <v>371</v>
      </c>
      <c r="E43" s="78">
        <v>26</v>
      </c>
      <c r="F43" s="78">
        <v>20</v>
      </c>
      <c r="G43" s="78"/>
      <c r="H43" s="81" t="s">
        <v>517</v>
      </c>
      <c r="I43" s="81"/>
      <c r="J43" s="82">
        <v>0.59</v>
      </c>
    </row>
    <row r="44" spans="1:10" ht="38.25" x14ac:dyDescent="0.25">
      <c r="A44" s="78">
        <v>33</v>
      </c>
      <c r="B44" s="78">
        <v>10</v>
      </c>
      <c r="C44" s="83" t="s">
        <v>386</v>
      </c>
      <c r="D44" s="79" t="s">
        <v>388</v>
      </c>
      <c r="E44" s="78">
        <v>6500</v>
      </c>
      <c r="F44" s="78">
        <v>3000</v>
      </c>
      <c r="G44" s="78">
        <v>2000</v>
      </c>
      <c r="H44" s="81" t="s">
        <v>506</v>
      </c>
      <c r="I44" s="81"/>
      <c r="J44" s="82">
        <v>6.33</v>
      </c>
    </row>
    <row r="45" spans="1:10" ht="38.25" x14ac:dyDescent="0.25">
      <c r="A45" s="78">
        <v>34</v>
      </c>
      <c r="B45" s="78">
        <v>10</v>
      </c>
      <c r="C45" s="83" t="s">
        <v>386</v>
      </c>
      <c r="D45" s="79" t="s">
        <v>389</v>
      </c>
      <c r="E45" s="78">
        <v>351</v>
      </c>
      <c r="F45" s="78"/>
      <c r="G45" s="78">
        <v>270</v>
      </c>
      <c r="H45" s="81" t="s">
        <v>530</v>
      </c>
      <c r="I45" s="81"/>
      <c r="J45" s="82">
        <v>6.97</v>
      </c>
    </row>
    <row r="46" spans="1:10" ht="38.25" x14ac:dyDescent="0.25">
      <c r="A46" s="78">
        <v>35</v>
      </c>
      <c r="B46" s="78">
        <v>10</v>
      </c>
      <c r="C46" s="83" t="s">
        <v>386</v>
      </c>
      <c r="D46" s="79" t="s">
        <v>531</v>
      </c>
      <c r="E46" s="78">
        <v>650</v>
      </c>
      <c r="F46" s="78"/>
      <c r="G46" s="78">
        <v>500</v>
      </c>
      <c r="H46" s="81" t="s">
        <v>532</v>
      </c>
      <c r="I46" s="81"/>
      <c r="J46" s="82">
        <v>3.91</v>
      </c>
    </row>
    <row r="47" spans="1:10" ht="38.25" x14ac:dyDescent="0.25">
      <c r="A47" s="78">
        <v>36</v>
      </c>
      <c r="B47" s="78">
        <v>10</v>
      </c>
      <c r="C47" s="83" t="s">
        <v>386</v>
      </c>
      <c r="D47" s="79" t="s">
        <v>369</v>
      </c>
      <c r="E47" s="78">
        <v>4420</v>
      </c>
      <c r="F47" s="78">
        <v>700</v>
      </c>
      <c r="G47" s="78">
        <v>2700</v>
      </c>
      <c r="H47" s="81" t="s">
        <v>533</v>
      </c>
      <c r="I47" s="81"/>
      <c r="J47" s="82">
        <v>3.79</v>
      </c>
    </row>
    <row r="48" spans="1:10" ht="38.25" x14ac:dyDescent="0.25">
      <c r="A48" s="78">
        <v>37</v>
      </c>
      <c r="B48" s="78">
        <v>3</v>
      </c>
      <c r="C48" s="83" t="s">
        <v>386</v>
      </c>
      <c r="D48" s="79" t="s">
        <v>368</v>
      </c>
      <c r="E48" s="78">
        <v>260</v>
      </c>
      <c r="F48" s="78">
        <v>200</v>
      </c>
      <c r="G48" s="78"/>
      <c r="H48" s="81" t="s">
        <v>527</v>
      </c>
      <c r="I48" s="81"/>
      <c r="J48" s="82">
        <v>0.78</v>
      </c>
    </row>
    <row r="49" spans="1:10" ht="38.25" x14ac:dyDescent="0.25">
      <c r="A49" s="78">
        <v>38</v>
      </c>
      <c r="B49" s="78">
        <v>5</v>
      </c>
      <c r="C49" s="83" t="s">
        <v>391</v>
      </c>
      <c r="D49" s="79" t="s">
        <v>392</v>
      </c>
      <c r="E49" s="78">
        <v>20</v>
      </c>
      <c r="F49" s="78">
        <v>15</v>
      </c>
      <c r="G49" s="78"/>
      <c r="H49" s="81" t="s">
        <v>534</v>
      </c>
      <c r="I49" s="81" t="s">
        <v>534</v>
      </c>
      <c r="J49" s="82">
        <v>19.05</v>
      </c>
    </row>
    <row r="50" spans="1:10" ht="51" x14ac:dyDescent="0.25">
      <c r="A50" s="78">
        <v>39</v>
      </c>
      <c r="B50" s="78">
        <v>5</v>
      </c>
      <c r="C50" s="83" t="s">
        <v>535</v>
      </c>
      <c r="D50" s="79" t="s">
        <v>536</v>
      </c>
      <c r="E50" s="78">
        <v>20</v>
      </c>
      <c r="F50" s="78">
        <v>15</v>
      </c>
      <c r="G50" s="78"/>
      <c r="H50" s="81" t="s">
        <v>534</v>
      </c>
      <c r="I50" s="81" t="s">
        <v>534</v>
      </c>
      <c r="J50" s="82">
        <v>16.03</v>
      </c>
    </row>
    <row r="51" spans="1:10" ht="38.25" x14ac:dyDescent="0.25">
      <c r="A51" s="78">
        <v>40</v>
      </c>
      <c r="B51" s="78">
        <v>5</v>
      </c>
      <c r="C51" s="83" t="s">
        <v>537</v>
      </c>
      <c r="D51" s="79" t="s">
        <v>392</v>
      </c>
      <c r="E51" s="78">
        <v>65</v>
      </c>
      <c r="F51" s="78"/>
      <c r="G51" s="78">
        <v>50</v>
      </c>
      <c r="H51" s="81" t="s">
        <v>503</v>
      </c>
      <c r="I51" s="81"/>
      <c r="J51" s="82">
        <v>14.55</v>
      </c>
    </row>
    <row r="52" spans="1:10" ht="38.25" x14ac:dyDescent="0.25">
      <c r="A52" s="78">
        <v>41</v>
      </c>
      <c r="B52" s="78">
        <v>5</v>
      </c>
      <c r="C52" s="83" t="s">
        <v>538</v>
      </c>
      <c r="D52" s="79" t="s">
        <v>392</v>
      </c>
      <c r="E52" s="78">
        <v>39</v>
      </c>
      <c r="F52" s="78"/>
      <c r="G52" s="78">
        <v>30</v>
      </c>
      <c r="H52" s="81" t="s">
        <v>539</v>
      </c>
      <c r="I52" s="81"/>
      <c r="J52" s="82">
        <v>19.79</v>
      </c>
    </row>
    <row r="53" spans="1:10" ht="25.5" x14ac:dyDescent="0.25">
      <c r="A53" s="78">
        <v>42</v>
      </c>
      <c r="B53" s="78">
        <v>8</v>
      </c>
      <c r="C53" s="83" t="s">
        <v>393</v>
      </c>
      <c r="D53" s="79" t="s">
        <v>394</v>
      </c>
      <c r="E53" s="78">
        <v>65</v>
      </c>
      <c r="F53" s="78">
        <v>50</v>
      </c>
      <c r="G53" s="78"/>
      <c r="H53" s="81" t="s">
        <v>503</v>
      </c>
      <c r="I53" s="81" t="s">
        <v>540</v>
      </c>
      <c r="J53" s="82">
        <v>18.02</v>
      </c>
    </row>
    <row r="54" spans="1:10" ht="76.5" x14ac:dyDescent="0.25">
      <c r="A54" s="84">
        <v>43</v>
      </c>
      <c r="B54" s="84" t="s">
        <v>362</v>
      </c>
      <c r="C54" s="85" t="s">
        <v>395</v>
      </c>
      <c r="D54" s="86"/>
      <c r="E54" s="84"/>
      <c r="F54" s="84"/>
      <c r="G54" s="84">
        <v>10</v>
      </c>
      <c r="H54" s="87"/>
      <c r="I54" s="87"/>
      <c r="J54" s="88"/>
    </row>
    <row r="55" spans="1:10" ht="38.25" x14ac:dyDescent="0.25">
      <c r="A55" s="78">
        <v>44</v>
      </c>
      <c r="B55" s="78">
        <v>3</v>
      </c>
      <c r="C55" s="83" t="s">
        <v>396</v>
      </c>
      <c r="D55" s="79" t="s">
        <v>376</v>
      </c>
      <c r="E55" s="78">
        <v>65</v>
      </c>
      <c r="F55" s="78">
        <v>50</v>
      </c>
      <c r="G55" s="78"/>
      <c r="H55" s="81" t="s">
        <v>503</v>
      </c>
      <c r="I55" s="81"/>
      <c r="J55" s="82">
        <v>2.0699999999999998</v>
      </c>
    </row>
    <row r="56" spans="1:10" ht="38.25" x14ac:dyDescent="0.25">
      <c r="A56" s="78">
        <v>45</v>
      </c>
      <c r="B56" s="78">
        <v>8</v>
      </c>
      <c r="C56" s="83" t="s">
        <v>541</v>
      </c>
      <c r="D56" s="79" t="s">
        <v>397</v>
      </c>
      <c r="E56" s="78">
        <v>1053</v>
      </c>
      <c r="F56" s="78">
        <v>400</v>
      </c>
      <c r="G56" s="78">
        <v>410</v>
      </c>
      <c r="H56" s="81" t="s">
        <v>542</v>
      </c>
      <c r="I56" s="81"/>
      <c r="J56" s="82">
        <v>0.76</v>
      </c>
    </row>
    <row r="57" spans="1:10" ht="25.5" x14ac:dyDescent="0.25">
      <c r="A57" s="78">
        <v>46</v>
      </c>
      <c r="B57" s="78">
        <v>7</v>
      </c>
      <c r="C57" s="83" t="s">
        <v>398</v>
      </c>
      <c r="D57" s="79" t="s">
        <v>399</v>
      </c>
      <c r="E57" s="78">
        <v>130</v>
      </c>
      <c r="F57" s="78">
        <v>100</v>
      </c>
      <c r="G57" s="78"/>
      <c r="H57" s="81" t="s">
        <v>505</v>
      </c>
      <c r="I57" s="81"/>
      <c r="J57" s="82">
        <v>1.0900000000000001</v>
      </c>
    </row>
    <row r="58" spans="1:10" ht="38.25" x14ac:dyDescent="0.25">
      <c r="A58" s="78">
        <v>47</v>
      </c>
      <c r="B58" s="78">
        <v>5</v>
      </c>
      <c r="C58" s="83" t="s">
        <v>400</v>
      </c>
      <c r="D58" s="79" t="s">
        <v>376</v>
      </c>
      <c r="E58" s="78">
        <v>650</v>
      </c>
      <c r="F58" s="78">
        <v>500</v>
      </c>
      <c r="G58" s="78"/>
      <c r="H58" s="81" t="s">
        <v>532</v>
      </c>
      <c r="I58" s="81" t="s">
        <v>540</v>
      </c>
      <c r="J58" s="82">
        <v>1.1499999999999999</v>
      </c>
    </row>
    <row r="59" spans="1:10" ht="38.25" x14ac:dyDescent="0.25">
      <c r="A59" s="78">
        <v>48</v>
      </c>
      <c r="B59" s="78">
        <v>7</v>
      </c>
      <c r="C59" s="83" t="s">
        <v>401</v>
      </c>
      <c r="D59" s="79" t="s">
        <v>376</v>
      </c>
      <c r="E59" s="78">
        <v>845</v>
      </c>
      <c r="F59" s="78"/>
      <c r="G59" s="78">
        <v>650</v>
      </c>
      <c r="H59" s="81" t="s">
        <v>543</v>
      </c>
      <c r="I59" s="81"/>
      <c r="J59" s="82">
        <v>1.46</v>
      </c>
    </row>
    <row r="60" spans="1:10" ht="51" x14ac:dyDescent="0.25">
      <c r="A60" s="78">
        <v>49</v>
      </c>
      <c r="B60" s="78">
        <v>3</v>
      </c>
      <c r="C60" s="83" t="s">
        <v>402</v>
      </c>
      <c r="D60" s="79" t="s">
        <v>373</v>
      </c>
      <c r="E60" s="78">
        <v>2600</v>
      </c>
      <c r="F60" s="78">
        <v>2000</v>
      </c>
      <c r="G60" s="78"/>
      <c r="H60" s="81" t="s">
        <v>544</v>
      </c>
      <c r="I60" s="81"/>
      <c r="J60" s="82">
        <v>1.31</v>
      </c>
    </row>
    <row r="61" spans="1:10" ht="38.25" x14ac:dyDescent="0.25">
      <c r="A61" s="78">
        <v>50</v>
      </c>
      <c r="B61" s="78">
        <v>3</v>
      </c>
      <c r="C61" s="83" t="s">
        <v>404</v>
      </c>
      <c r="D61" s="79" t="s">
        <v>373</v>
      </c>
      <c r="E61" s="78">
        <v>2600</v>
      </c>
      <c r="F61" s="78">
        <v>2000</v>
      </c>
      <c r="G61" s="78"/>
      <c r="H61" s="81" t="s">
        <v>544</v>
      </c>
      <c r="I61" s="81"/>
      <c r="J61" s="82">
        <v>0.72</v>
      </c>
    </row>
    <row r="62" spans="1:10" ht="51" x14ac:dyDescent="0.25">
      <c r="A62" s="78">
        <v>51</v>
      </c>
      <c r="B62" s="78">
        <v>5</v>
      </c>
      <c r="C62" s="83" t="s">
        <v>405</v>
      </c>
      <c r="D62" s="79" t="s">
        <v>384</v>
      </c>
      <c r="E62" s="78">
        <v>13</v>
      </c>
      <c r="F62" s="78">
        <v>10</v>
      </c>
      <c r="G62" s="78"/>
      <c r="H62" s="81" t="s">
        <v>545</v>
      </c>
      <c r="I62" s="81"/>
      <c r="J62" s="82">
        <v>3.61</v>
      </c>
    </row>
    <row r="63" spans="1:10" ht="38.25" x14ac:dyDescent="0.25">
      <c r="A63" s="78">
        <v>52</v>
      </c>
      <c r="B63" s="78">
        <v>8</v>
      </c>
      <c r="C63" s="83" t="s">
        <v>407</v>
      </c>
      <c r="D63" s="79" t="s">
        <v>384</v>
      </c>
      <c r="E63" s="78">
        <v>260</v>
      </c>
      <c r="F63" s="78">
        <v>200</v>
      </c>
      <c r="G63" s="78"/>
      <c r="H63" s="81" t="s">
        <v>527</v>
      </c>
      <c r="I63" s="81" t="s">
        <v>540</v>
      </c>
      <c r="J63" s="82">
        <v>1.88</v>
      </c>
    </row>
    <row r="64" spans="1:10" ht="38.25" x14ac:dyDescent="0.25">
      <c r="A64" s="78">
        <v>53</v>
      </c>
      <c r="B64" s="78">
        <v>3</v>
      </c>
      <c r="C64" s="83" t="s">
        <v>406</v>
      </c>
      <c r="D64" s="79" t="s">
        <v>376</v>
      </c>
      <c r="E64" s="78">
        <v>7540</v>
      </c>
      <c r="F64" s="78">
        <v>2500</v>
      </c>
      <c r="G64" s="78">
        <v>3300</v>
      </c>
      <c r="H64" s="81" t="s">
        <v>546</v>
      </c>
      <c r="I64" s="81"/>
      <c r="J64" s="82">
        <v>0.48</v>
      </c>
    </row>
    <row r="65" spans="1:10" ht="38.25" x14ac:dyDescent="0.25">
      <c r="A65" s="78">
        <v>54</v>
      </c>
      <c r="B65" s="78">
        <v>9</v>
      </c>
      <c r="C65" s="83" t="s">
        <v>408</v>
      </c>
      <c r="D65" s="79" t="s">
        <v>371</v>
      </c>
      <c r="E65" s="78">
        <v>65</v>
      </c>
      <c r="F65" s="78">
        <v>50</v>
      </c>
      <c r="G65" s="78"/>
      <c r="H65" s="81" t="s">
        <v>503</v>
      </c>
      <c r="I65" s="81"/>
      <c r="J65" s="82">
        <v>2.0699999999999998</v>
      </c>
    </row>
    <row r="66" spans="1:10" ht="38.25" x14ac:dyDescent="0.25">
      <c r="A66" s="78">
        <v>55</v>
      </c>
      <c r="B66" s="78">
        <v>8</v>
      </c>
      <c r="C66" s="83" t="s">
        <v>409</v>
      </c>
      <c r="D66" s="79" t="s">
        <v>380</v>
      </c>
      <c r="E66" s="78">
        <v>221</v>
      </c>
      <c r="F66" s="78"/>
      <c r="G66" s="78">
        <v>170</v>
      </c>
      <c r="H66" s="81" t="s">
        <v>547</v>
      </c>
      <c r="I66" s="81"/>
      <c r="J66" s="82">
        <v>5.16</v>
      </c>
    </row>
    <row r="67" spans="1:10" ht="25.5" x14ac:dyDescent="0.25">
      <c r="A67" s="78">
        <v>56</v>
      </c>
      <c r="B67" s="78">
        <v>3</v>
      </c>
      <c r="C67" s="83" t="s">
        <v>410</v>
      </c>
      <c r="D67" s="79" t="s">
        <v>380</v>
      </c>
      <c r="E67" s="78">
        <v>871</v>
      </c>
      <c r="F67" s="78">
        <v>50</v>
      </c>
      <c r="G67" s="78">
        <v>620</v>
      </c>
      <c r="H67" s="81" t="s">
        <v>548</v>
      </c>
      <c r="I67" s="81"/>
      <c r="J67" s="82">
        <v>2.7</v>
      </c>
    </row>
    <row r="68" spans="1:10" ht="63.75" x14ac:dyDescent="0.25">
      <c r="A68" s="78">
        <v>57</v>
      </c>
      <c r="B68" s="78">
        <v>3</v>
      </c>
      <c r="C68" s="83" t="s">
        <v>411</v>
      </c>
      <c r="D68" s="79" t="s">
        <v>365</v>
      </c>
      <c r="E68" s="78">
        <v>2600</v>
      </c>
      <c r="F68" s="78">
        <v>2000</v>
      </c>
      <c r="G68" s="78"/>
      <c r="H68" s="81" t="s">
        <v>544</v>
      </c>
      <c r="I68" s="81"/>
      <c r="J68" s="82">
        <v>1.48</v>
      </c>
    </row>
    <row r="69" spans="1:10" ht="38.25" x14ac:dyDescent="0.25">
      <c r="A69" s="78">
        <v>58</v>
      </c>
      <c r="B69" s="78">
        <v>4</v>
      </c>
      <c r="C69" s="83" t="s">
        <v>412</v>
      </c>
      <c r="D69" s="79" t="s">
        <v>380</v>
      </c>
      <c r="E69" s="78">
        <v>1599</v>
      </c>
      <c r="F69" s="78">
        <v>500</v>
      </c>
      <c r="G69" s="78">
        <v>730</v>
      </c>
      <c r="H69" s="81" t="s">
        <v>549</v>
      </c>
      <c r="I69" s="81"/>
      <c r="J69" s="82">
        <v>1.2</v>
      </c>
    </row>
    <row r="70" spans="1:10" ht="38.25" x14ac:dyDescent="0.25">
      <c r="A70" s="78">
        <v>59</v>
      </c>
      <c r="B70" s="78">
        <v>7</v>
      </c>
      <c r="C70" s="83" t="s">
        <v>413</v>
      </c>
      <c r="D70" s="79" t="s">
        <v>371</v>
      </c>
      <c r="E70" s="78">
        <v>98</v>
      </c>
      <c r="F70" s="78">
        <v>25</v>
      </c>
      <c r="G70" s="78">
        <v>50</v>
      </c>
      <c r="H70" s="81" t="s">
        <v>550</v>
      </c>
      <c r="I70" s="81"/>
      <c r="J70" s="82">
        <v>19.36</v>
      </c>
    </row>
    <row r="71" spans="1:10" ht="38.25" x14ac:dyDescent="0.25">
      <c r="A71" s="78">
        <v>60</v>
      </c>
      <c r="B71" s="78">
        <v>7</v>
      </c>
      <c r="C71" s="83" t="s">
        <v>551</v>
      </c>
      <c r="D71" s="79" t="s">
        <v>365</v>
      </c>
      <c r="E71" s="78">
        <v>26</v>
      </c>
      <c r="F71" s="78">
        <v>20</v>
      </c>
      <c r="G71" s="78"/>
      <c r="H71" s="81" t="s">
        <v>517</v>
      </c>
      <c r="I71" s="81"/>
      <c r="J71" s="82">
        <v>3.05</v>
      </c>
    </row>
    <row r="72" spans="1:10" ht="25.5" x14ac:dyDescent="0.25">
      <c r="A72" s="78">
        <v>61</v>
      </c>
      <c r="B72" s="78">
        <v>7</v>
      </c>
      <c r="C72" s="83" t="s">
        <v>414</v>
      </c>
      <c r="D72" s="79" t="s">
        <v>376</v>
      </c>
      <c r="E72" s="78">
        <v>65</v>
      </c>
      <c r="F72" s="78">
        <v>50</v>
      </c>
      <c r="G72" s="78"/>
      <c r="H72" s="81" t="s">
        <v>503</v>
      </c>
      <c r="I72" s="81"/>
      <c r="J72" s="82">
        <v>2.44</v>
      </c>
    </row>
    <row r="73" spans="1:10" ht="38.25" x14ac:dyDescent="0.25">
      <c r="A73" s="84">
        <v>62</v>
      </c>
      <c r="B73" s="84" t="s">
        <v>362</v>
      </c>
      <c r="C73" s="85" t="s">
        <v>552</v>
      </c>
      <c r="D73" s="86"/>
      <c r="E73" s="84"/>
      <c r="F73" s="84"/>
      <c r="G73" s="84">
        <v>80</v>
      </c>
      <c r="H73" s="87"/>
      <c r="I73" s="87"/>
      <c r="J73" s="88"/>
    </row>
    <row r="74" spans="1:10" ht="38.25" x14ac:dyDescent="0.25">
      <c r="A74" s="78">
        <v>63</v>
      </c>
      <c r="B74" s="78">
        <v>7</v>
      </c>
      <c r="C74" s="83" t="s">
        <v>415</v>
      </c>
      <c r="D74" s="79" t="s">
        <v>384</v>
      </c>
      <c r="E74" s="78">
        <v>78</v>
      </c>
      <c r="F74" s="78">
        <v>60</v>
      </c>
      <c r="G74" s="78"/>
      <c r="H74" s="81" t="s">
        <v>553</v>
      </c>
      <c r="I74" s="81" t="s">
        <v>491</v>
      </c>
      <c r="J74" s="82">
        <v>3.42</v>
      </c>
    </row>
    <row r="75" spans="1:10" ht="51" x14ac:dyDescent="0.25">
      <c r="A75" s="78">
        <v>64</v>
      </c>
      <c r="B75" s="78">
        <v>8</v>
      </c>
      <c r="C75" s="83" t="s">
        <v>554</v>
      </c>
      <c r="D75" s="79" t="s">
        <v>376</v>
      </c>
      <c r="E75" s="78">
        <v>33</v>
      </c>
      <c r="F75" s="78">
        <v>25</v>
      </c>
      <c r="G75" s="78"/>
      <c r="H75" s="81" t="s">
        <v>555</v>
      </c>
      <c r="I75" s="81"/>
      <c r="J75" s="82">
        <v>1.35</v>
      </c>
    </row>
    <row r="76" spans="1:10" ht="38.25" x14ac:dyDescent="0.25">
      <c r="A76" s="78">
        <v>65</v>
      </c>
      <c r="B76" s="78">
        <v>8</v>
      </c>
      <c r="C76" s="83" t="s">
        <v>416</v>
      </c>
      <c r="D76" s="79" t="s">
        <v>371</v>
      </c>
      <c r="E76" s="78">
        <v>195</v>
      </c>
      <c r="F76" s="78"/>
      <c r="G76" s="78">
        <v>150</v>
      </c>
      <c r="H76" s="81" t="s">
        <v>556</v>
      </c>
      <c r="I76" s="81"/>
      <c r="J76" s="82">
        <v>3.88</v>
      </c>
    </row>
    <row r="77" spans="1:10" ht="102" x14ac:dyDescent="0.25">
      <c r="A77" s="78">
        <v>66</v>
      </c>
      <c r="B77" s="78">
        <v>1</v>
      </c>
      <c r="C77" s="83" t="s">
        <v>461</v>
      </c>
      <c r="D77" s="79" t="s">
        <v>460</v>
      </c>
      <c r="E77" s="78">
        <v>3744</v>
      </c>
      <c r="F77" s="78"/>
      <c r="G77" s="78">
        <v>2880</v>
      </c>
      <c r="H77" s="81" t="s">
        <v>557</v>
      </c>
      <c r="I77" s="81"/>
      <c r="J77" s="82">
        <v>1.88</v>
      </c>
    </row>
    <row r="78" spans="1:10" ht="102" x14ac:dyDescent="0.25">
      <c r="A78" s="78">
        <v>67</v>
      </c>
      <c r="B78" s="78">
        <v>1</v>
      </c>
      <c r="C78" s="83" t="s">
        <v>558</v>
      </c>
      <c r="D78" s="79" t="s">
        <v>460</v>
      </c>
      <c r="E78" s="78">
        <v>5616</v>
      </c>
      <c r="F78" s="78"/>
      <c r="G78" s="78">
        <v>4320</v>
      </c>
      <c r="H78" s="81" t="s">
        <v>559</v>
      </c>
      <c r="I78" s="81"/>
      <c r="J78" s="82">
        <v>1.88</v>
      </c>
    </row>
    <row r="79" spans="1:10" ht="38.25" x14ac:dyDescent="0.25">
      <c r="A79" s="78">
        <v>68</v>
      </c>
      <c r="B79" s="78">
        <v>7</v>
      </c>
      <c r="C79" s="83" t="s">
        <v>417</v>
      </c>
      <c r="D79" s="79" t="s">
        <v>380</v>
      </c>
      <c r="E79" s="78">
        <v>351</v>
      </c>
      <c r="F79" s="78"/>
      <c r="G79" s="78">
        <v>270</v>
      </c>
      <c r="H79" s="81" t="s">
        <v>530</v>
      </c>
      <c r="I79" s="81"/>
      <c r="J79" s="82">
        <v>3.04</v>
      </c>
    </row>
    <row r="80" spans="1:10" ht="38.25" x14ac:dyDescent="0.25">
      <c r="A80" s="84">
        <v>69</v>
      </c>
      <c r="B80" s="84" t="s">
        <v>362</v>
      </c>
      <c r="C80" s="85" t="s">
        <v>417</v>
      </c>
      <c r="D80" s="86"/>
      <c r="E80" s="84"/>
      <c r="F80" s="84">
        <v>50</v>
      </c>
      <c r="G80" s="84"/>
      <c r="H80" s="87"/>
      <c r="I80" s="87"/>
      <c r="J80" s="88"/>
    </row>
    <row r="81" spans="1:10" ht="25.5" x14ac:dyDescent="0.25">
      <c r="A81" s="78">
        <v>70</v>
      </c>
      <c r="B81" s="78">
        <v>8</v>
      </c>
      <c r="C81" s="83" t="s">
        <v>560</v>
      </c>
      <c r="D81" s="79" t="s">
        <v>365</v>
      </c>
      <c r="E81" s="78">
        <v>26</v>
      </c>
      <c r="F81" s="78">
        <v>20</v>
      </c>
      <c r="G81" s="78"/>
      <c r="H81" s="81" t="s">
        <v>517</v>
      </c>
      <c r="I81" s="81"/>
      <c r="J81" s="82">
        <v>25.28</v>
      </c>
    </row>
    <row r="82" spans="1:10" ht="38.25" x14ac:dyDescent="0.25">
      <c r="A82" s="78">
        <v>71</v>
      </c>
      <c r="B82" s="78">
        <v>7</v>
      </c>
      <c r="C82" s="83" t="s">
        <v>418</v>
      </c>
      <c r="D82" s="79" t="s">
        <v>376</v>
      </c>
      <c r="E82" s="78">
        <v>2080</v>
      </c>
      <c r="F82" s="78">
        <v>500</v>
      </c>
      <c r="G82" s="78">
        <v>1100</v>
      </c>
      <c r="H82" s="81" t="s">
        <v>512</v>
      </c>
      <c r="I82" s="81"/>
      <c r="J82" s="82">
        <v>0.53</v>
      </c>
    </row>
    <row r="83" spans="1:10" ht="51" x14ac:dyDescent="0.25">
      <c r="A83" s="78">
        <v>72</v>
      </c>
      <c r="B83" s="78">
        <v>4</v>
      </c>
      <c r="C83" s="83" t="s">
        <v>421</v>
      </c>
      <c r="D83" s="79" t="s">
        <v>422</v>
      </c>
      <c r="E83" s="78">
        <v>1300</v>
      </c>
      <c r="F83" s="78">
        <v>1000</v>
      </c>
      <c r="G83" s="78"/>
      <c r="H83" s="81" t="s">
        <v>561</v>
      </c>
      <c r="I83" s="81"/>
      <c r="J83" s="82">
        <v>5.37</v>
      </c>
    </row>
    <row r="84" spans="1:10" ht="25.5" x14ac:dyDescent="0.25">
      <c r="A84" s="78">
        <v>73</v>
      </c>
      <c r="B84" s="78">
        <v>8</v>
      </c>
      <c r="C84" s="83" t="s">
        <v>420</v>
      </c>
      <c r="D84" s="79" t="s">
        <v>371</v>
      </c>
      <c r="E84" s="78">
        <v>1495</v>
      </c>
      <c r="F84" s="78">
        <v>100</v>
      </c>
      <c r="G84" s="78">
        <v>1050</v>
      </c>
      <c r="H84" s="81" t="s">
        <v>562</v>
      </c>
      <c r="I84" s="81"/>
      <c r="J84" s="82">
        <v>0.37</v>
      </c>
    </row>
    <row r="85" spans="1:10" ht="25.5" x14ac:dyDescent="0.25">
      <c r="A85" s="78">
        <v>74</v>
      </c>
      <c r="B85" s="78">
        <v>10</v>
      </c>
      <c r="C85" s="83" t="s">
        <v>563</v>
      </c>
      <c r="D85" s="79" t="s">
        <v>371</v>
      </c>
      <c r="E85" s="78">
        <v>455</v>
      </c>
      <c r="F85" s="78"/>
      <c r="G85" s="78">
        <v>350</v>
      </c>
      <c r="H85" s="81" t="s">
        <v>564</v>
      </c>
      <c r="I85" s="81"/>
      <c r="J85" s="82">
        <v>0.46</v>
      </c>
    </row>
    <row r="86" spans="1:10" ht="51" x14ac:dyDescent="0.25">
      <c r="A86" s="78">
        <v>75</v>
      </c>
      <c r="B86" s="78">
        <v>8</v>
      </c>
      <c r="C86" s="83" t="s">
        <v>424</v>
      </c>
      <c r="D86" s="79" t="s">
        <v>380</v>
      </c>
      <c r="E86" s="78">
        <v>39</v>
      </c>
      <c r="F86" s="78">
        <v>30</v>
      </c>
      <c r="G86" s="78"/>
      <c r="H86" s="81" t="s">
        <v>539</v>
      </c>
      <c r="I86" s="81"/>
      <c r="J86" s="82">
        <v>12.35</v>
      </c>
    </row>
    <row r="87" spans="1:10" ht="25.5" x14ac:dyDescent="0.25">
      <c r="A87" s="78">
        <v>76</v>
      </c>
      <c r="B87" s="78">
        <v>7</v>
      </c>
      <c r="C87" s="83" t="s">
        <v>423</v>
      </c>
      <c r="D87" s="79" t="s">
        <v>380</v>
      </c>
      <c r="E87" s="78">
        <v>65</v>
      </c>
      <c r="F87" s="78">
        <v>50</v>
      </c>
      <c r="G87" s="78"/>
      <c r="H87" s="81" t="s">
        <v>503</v>
      </c>
      <c r="I87" s="81"/>
      <c r="J87" s="82">
        <v>2.19</v>
      </c>
    </row>
    <row r="88" spans="1:10" ht="38.25" x14ac:dyDescent="0.25">
      <c r="A88" s="78">
        <v>77</v>
      </c>
      <c r="B88" s="78">
        <v>8</v>
      </c>
      <c r="C88" s="83" t="s">
        <v>425</v>
      </c>
      <c r="D88" s="79" t="s">
        <v>403</v>
      </c>
      <c r="E88" s="78">
        <v>26</v>
      </c>
      <c r="F88" s="78">
        <v>20</v>
      </c>
      <c r="G88" s="78"/>
      <c r="H88" s="81" t="s">
        <v>517</v>
      </c>
      <c r="I88" s="81"/>
      <c r="J88" s="82">
        <v>20.13</v>
      </c>
    </row>
    <row r="89" spans="1:10" ht="25.5" x14ac:dyDescent="0.25">
      <c r="A89" s="78">
        <v>78</v>
      </c>
      <c r="B89" s="78">
        <v>5</v>
      </c>
      <c r="C89" s="83" t="s">
        <v>565</v>
      </c>
      <c r="D89" s="79" t="s">
        <v>380</v>
      </c>
      <c r="E89" s="78">
        <v>47</v>
      </c>
      <c r="F89" s="78">
        <v>36</v>
      </c>
      <c r="G89" s="78"/>
      <c r="H89" s="81" t="s">
        <v>490</v>
      </c>
      <c r="I89" s="81" t="s">
        <v>491</v>
      </c>
      <c r="J89" s="82">
        <v>4.2699999999999996</v>
      </c>
    </row>
    <row r="90" spans="1:10" ht="51" x14ac:dyDescent="0.25">
      <c r="A90" s="78">
        <v>79</v>
      </c>
      <c r="B90" s="78">
        <v>2</v>
      </c>
      <c r="C90" s="83" t="s">
        <v>426</v>
      </c>
      <c r="D90" s="79" t="s">
        <v>427</v>
      </c>
      <c r="E90" s="78">
        <v>130</v>
      </c>
      <c r="F90" s="78">
        <v>100</v>
      </c>
      <c r="G90" s="78"/>
      <c r="H90" s="81" t="s">
        <v>505</v>
      </c>
      <c r="I90" s="81"/>
      <c r="J90" s="82">
        <v>3.38</v>
      </c>
    </row>
    <row r="91" spans="1:10" ht="63.75" x14ac:dyDescent="0.25">
      <c r="A91" s="78">
        <v>80</v>
      </c>
      <c r="B91" s="78">
        <v>2</v>
      </c>
      <c r="C91" s="83" t="s">
        <v>428</v>
      </c>
      <c r="D91" s="79" t="s">
        <v>429</v>
      </c>
      <c r="E91" s="78">
        <v>910</v>
      </c>
      <c r="F91" s="78">
        <v>700</v>
      </c>
      <c r="G91" s="78"/>
      <c r="H91" s="81" t="s">
        <v>566</v>
      </c>
      <c r="I91" s="81" t="s">
        <v>497</v>
      </c>
      <c r="J91" s="82">
        <v>7.49</v>
      </c>
    </row>
    <row r="92" spans="1:10" ht="25.5" x14ac:dyDescent="0.25">
      <c r="A92" s="84">
        <v>81</v>
      </c>
      <c r="B92" s="84" t="s">
        <v>362</v>
      </c>
      <c r="C92" s="85" t="s">
        <v>567</v>
      </c>
      <c r="D92" s="86"/>
      <c r="E92" s="84"/>
      <c r="F92" s="84"/>
      <c r="G92" s="84"/>
      <c r="H92" s="87"/>
      <c r="I92" s="87"/>
      <c r="J92" s="88"/>
    </row>
    <row r="93" spans="1:10" ht="38.25" x14ac:dyDescent="0.25">
      <c r="A93" s="78">
        <v>82</v>
      </c>
      <c r="B93" s="78">
        <v>8</v>
      </c>
      <c r="C93" s="83" t="s">
        <v>430</v>
      </c>
      <c r="D93" s="79" t="s">
        <v>384</v>
      </c>
      <c r="E93" s="78">
        <v>130</v>
      </c>
      <c r="F93" s="78">
        <v>100</v>
      </c>
      <c r="G93" s="78"/>
      <c r="H93" s="81" t="s">
        <v>505</v>
      </c>
      <c r="I93" s="81" t="s">
        <v>491</v>
      </c>
      <c r="J93" s="82">
        <v>1.06</v>
      </c>
    </row>
    <row r="94" spans="1:10" ht="38.25" x14ac:dyDescent="0.25">
      <c r="A94" s="78">
        <v>83</v>
      </c>
      <c r="B94" s="78">
        <v>5</v>
      </c>
      <c r="C94" s="83" t="s">
        <v>568</v>
      </c>
      <c r="D94" s="79" t="s">
        <v>569</v>
      </c>
      <c r="E94" s="78">
        <v>260</v>
      </c>
      <c r="F94" s="78"/>
      <c r="G94" s="78">
        <v>200</v>
      </c>
      <c r="H94" s="81" t="s">
        <v>527</v>
      </c>
      <c r="I94" s="81"/>
      <c r="J94" s="82">
        <v>41.36</v>
      </c>
    </row>
    <row r="95" spans="1:10" ht="38.25" x14ac:dyDescent="0.25">
      <c r="A95" s="78">
        <v>84</v>
      </c>
      <c r="B95" s="78">
        <v>8</v>
      </c>
      <c r="C95" s="83" t="s">
        <v>431</v>
      </c>
      <c r="D95" s="79" t="s">
        <v>378</v>
      </c>
      <c r="E95" s="78">
        <v>260</v>
      </c>
      <c r="F95" s="78">
        <v>200</v>
      </c>
      <c r="G95" s="78"/>
      <c r="H95" s="81" t="s">
        <v>527</v>
      </c>
      <c r="I95" s="81" t="s">
        <v>527</v>
      </c>
      <c r="J95" s="82">
        <v>0.46</v>
      </c>
    </row>
    <row r="96" spans="1:10" ht="25.5" x14ac:dyDescent="0.25">
      <c r="A96" s="78">
        <v>85</v>
      </c>
      <c r="B96" s="78">
        <v>10</v>
      </c>
      <c r="C96" s="83" t="s">
        <v>570</v>
      </c>
      <c r="D96" s="79" t="s">
        <v>378</v>
      </c>
      <c r="E96" s="78">
        <v>2600</v>
      </c>
      <c r="F96" s="78">
        <v>2000</v>
      </c>
      <c r="G96" s="78"/>
      <c r="H96" s="81" t="s">
        <v>544</v>
      </c>
      <c r="I96" s="81"/>
      <c r="J96" s="82">
        <v>1.33</v>
      </c>
    </row>
    <row r="97" spans="1:10" ht="63.75" x14ac:dyDescent="0.25">
      <c r="A97" s="78">
        <v>86</v>
      </c>
      <c r="B97" s="78">
        <v>7</v>
      </c>
      <c r="C97" s="83" t="s">
        <v>571</v>
      </c>
      <c r="D97" s="79" t="s">
        <v>384</v>
      </c>
      <c r="E97" s="78">
        <v>65</v>
      </c>
      <c r="F97" s="78"/>
      <c r="G97" s="78">
        <v>50</v>
      </c>
      <c r="H97" s="81" t="s">
        <v>503</v>
      </c>
      <c r="I97" s="81"/>
      <c r="J97" s="82">
        <v>4.08</v>
      </c>
    </row>
    <row r="98" spans="1:10" ht="38.25" x14ac:dyDescent="0.25">
      <c r="A98" s="78">
        <v>87</v>
      </c>
      <c r="B98" s="78">
        <v>3</v>
      </c>
      <c r="C98" s="83" t="s">
        <v>432</v>
      </c>
      <c r="D98" s="79" t="s">
        <v>394</v>
      </c>
      <c r="E98" s="78">
        <v>33</v>
      </c>
      <c r="F98" s="78">
        <v>25</v>
      </c>
      <c r="G98" s="78"/>
      <c r="H98" s="81" t="s">
        <v>555</v>
      </c>
      <c r="I98" s="81"/>
      <c r="J98" s="82">
        <v>2.79</v>
      </c>
    </row>
    <row r="99" spans="1:10" ht="38.25" x14ac:dyDescent="0.25">
      <c r="A99" s="78">
        <v>88</v>
      </c>
      <c r="B99" s="78">
        <v>4</v>
      </c>
      <c r="C99" s="83" t="s">
        <v>433</v>
      </c>
      <c r="D99" s="79" t="s">
        <v>365</v>
      </c>
      <c r="E99" s="78">
        <v>650</v>
      </c>
      <c r="F99" s="78">
        <v>500</v>
      </c>
      <c r="G99" s="78"/>
      <c r="H99" s="81" t="s">
        <v>532</v>
      </c>
      <c r="I99" s="81"/>
      <c r="J99" s="82">
        <v>1.8</v>
      </c>
    </row>
    <row r="100" spans="1:10" ht="38.25" x14ac:dyDescent="0.25">
      <c r="A100" s="78">
        <v>89</v>
      </c>
      <c r="B100" s="78">
        <v>8</v>
      </c>
      <c r="C100" s="83" t="s">
        <v>433</v>
      </c>
      <c r="D100" s="79" t="s">
        <v>384</v>
      </c>
      <c r="E100" s="78">
        <v>546</v>
      </c>
      <c r="F100" s="78"/>
      <c r="G100" s="78">
        <v>420</v>
      </c>
      <c r="H100" s="81" t="s">
        <v>572</v>
      </c>
      <c r="I100" s="81"/>
      <c r="J100" s="82">
        <v>2.52</v>
      </c>
    </row>
    <row r="101" spans="1:10" ht="76.5" x14ac:dyDescent="0.25">
      <c r="A101" s="78">
        <v>90</v>
      </c>
      <c r="B101" s="78">
        <v>9</v>
      </c>
      <c r="C101" s="83" t="s">
        <v>462</v>
      </c>
      <c r="D101" s="79" t="s">
        <v>463</v>
      </c>
      <c r="E101" s="78">
        <v>13</v>
      </c>
      <c r="F101" s="78"/>
      <c r="G101" s="78">
        <v>10</v>
      </c>
      <c r="H101" s="81" t="s">
        <v>545</v>
      </c>
      <c r="I101" s="81"/>
      <c r="J101" s="82">
        <v>21.93</v>
      </c>
    </row>
    <row r="102" spans="1:10" ht="51" x14ac:dyDescent="0.25">
      <c r="A102" s="78">
        <v>91</v>
      </c>
      <c r="B102" s="78">
        <v>5</v>
      </c>
      <c r="C102" s="83" t="s">
        <v>434</v>
      </c>
      <c r="D102" s="79" t="s">
        <v>369</v>
      </c>
      <c r="E102" s="78">
        <v>104</v>
      </c>
      <c r="F102" s="78"/>
      <c r="G102" s="78">
        <v>80</v>
      </c>
      <c r="H102" s="81" t="s">
        <v>573</v>
      </c>
      <c r="I102" s="81" t="s">
        <v>491</v>
      </c>
      <c r="J102" s="82">
        <v>4.3</v>
      </c>
    </row>
    <row r="103" spans="1:10" ht="38.25" x14ac:dyDescent="0.25">
      <c r="A103" s="78">
        <v>92</v>
      </c>
      <c r="B103" s="78">
        <v>9</v>
      </c>
      <c r="C103" s="83" t="s">
        <v>574</v>
      </c>
      <c r="D103" s="79" t="s">
        <v>575</v>
      </c>
      <c r="E103" s="78">
        <v>104</v>
      </c>
      <c r="F103" s="78"/>
      <c r="G103" s="78">
        <v>80</v>
      </c>
      <c r="H103" s="81" t="s">
        <v>573</v>
      </c>
      <c r="I103" s="81" t="s">
        <v>573</v>
      </c>
      <c r="J103" s="82">
        <v>4.29</v>
      </c>
    </row>
    <row r="104" spans="1:10" ht="25.5" x14ac:dyDescent="0.25">
      <c r="A104" s="84">
        <v>93</v>
      </c>
      <c r="B104" s="84" t="s">
        <v>362</v>
      </c>
      <c r="C104" s="85" t="s">
        <v>435</v>
      </c>
      <c r="D104" s="86"/>
      <c r="E104" s="84"/>
      <c r="F104" s="84"/>
      <c r="G104" s="84">
        <v>900</v>
      </c>
      <c r="H104" s="87"/>
      <c r="I104" s="87"/>
      <c r="J104" s="88"/>
    </row>
    <row r="105" spans="1:10" ht="63.75" x14ac:dyDescent="0.25">
      <c r="A105" s="78">
        <v>94</v>
      </c>
      <c r="B105" s="78">
        <v>2</v>
      </c>
      <c r="C105" s="83" t="s">
        <v>436</v>
      </c>
      <c r="D105" s="79" t="s">
        <v>437</v>
      </c>
      <c r="E105" s="78">
        <v>13</v>
      </c>
      <c r="F105" s="78">
        <v>10</v>
      </c>
      <c r="G105" s="78"/>
      <c r="H105" s="81" t="s">
        <v>545</v>
      </c>
      <c r="I105" s="81"/>
      <c r="J105" s="82">
        <v>17.93</v>
      </c>
    </row>
    <row r="106" spans="1:10" ht="51" x14ac:dyDescent="0.25">
      <c r="A106" s="78">
        <v>95</v>
      </c>
      <c r="B106" s="78">
        <v>7</v>
      </c>
      <c r="C106" s="83" t="s">
        <v>438</v>
      </c>
      <c r="D106" s="79" t="s">
        <v>376</v>
      </c>
      <c r="E106" s="78">
        <v>2730</v>
      </c>
      <c r="F106" s="78">
        <v>1500</v>
      </c>
      <c r="G106" s="78">
        <v>600</v>
      </c>
      <c r="H106" s="81" t="s">
        <v>576</v>
      </c>
      <c r="I106" s="81"/>
      <c r="J106" s="82">
        <v>0.41</v>
      </c>
    </row>
    <row r="107" spans="1:10" ht="38.25" x14ac:dyDescent="0.25">
      <c r="A107" s="78">
        <v>96</v>
      </c>
      <c r="B107" s="78">
        <v>5</v>
      </c>
      <c r="C107" s="83" t="s">
        <v>577</v>
      </c>
      <c r="D107" s="79" t="s">
        <v>365</v>
      </c>
      <c r="E107" s="78">
        <v>13</v>
      </c>
      <c r="F107" s="78">
        <v>10</v>
      </c>
      <c r="G107" s="78"/>
      <c r="H107" s="81" t="s">
        <v>545</v>
      </c>
      <c r="I107" s="81"/>
      <c r="J107" s="82">
        <v>23.97</v>
      </c>
    </row>
    <row r="108" spans="1:10" ht="38.25" x14ac:dyDescent="0.25">
      <c r="A108" s="78">
        <v>97</v>
      </c>
      <c r="B108" s="78">
        <v>7</v>
      </c>
      <c r="C108" s="83" t="s">
        <v>439</v>
      </c>
      <c r="D108" s="79" t="s">
        <v>531</v>
      </c>
      <c r="E108" s="78">
        <v>533</v>
      </c>
      <c r="F108" s="78"/>
      <c r="G108" s="78">
        <v>410</v>
      </c>
      <c r="H108" s="81" t="s">
        <v>578</v>
      </c>
      <c r="I108" s="81"/>
      <c r="J108" s="82">
        <v>3.35</v>
      </c>
    </row>
    <row r="109" spans="1:10" ht="25.5" x14ac:dyDescent="0.25">
      <c r="A109" s="78">
        <v>98</v>
      </c>
      <c r="B109" s="78">
        <v>4</v>
      </c>
      <c r="C109" s="83" t="s">
        <v>440</v>
      </c>
      <c r="D109" s="79" t="s">
        <v>579</v>
      </c>
      <c r="E109" s="78">
        <v>1495</v>
      </c>
      <c r="F109" s="78">
        <v>50</v>
      </c>
      <c r="G109" s="78">
        <v>1100</v>
      </c>
      <c r="H109" s="81" t="s">
        <v>562</v>
      </c>
      <c r="I109" s="81" t="s">
        <v>534</v>
      </c>
      <c r="J109" s="82">
        <v>1.37</v>
      </c>
    </row>
    <row r="110" spans="1:10" ht="51" x14ac:dyDescent="0.25">
      <c r="A110" s="78">
        <v>99</v>
      </c>
      <c r="B110" s="78">
        <v>7</v>
      </c>
      <c r="C110" s="83" t="s">
        <v>442</v>
      </c>
      <c r="D110" s="79" t="s">
        <v>380</v>
      </c>
      <c r="E110" s="78">
        <v>65</v>
      </c>
      <c r="F110" s="78">
        <v>50</v>
      </c>
      <c r="G110" s="78"/>
      <c r="H110" s="81" t="s">
        <v>503</v>
      </c>
      <c r="I110" s="81"/>
      <c r="J110" s="82">
        <v>7.53</v>
      </c>
    </row>
    <row r="111" spans="1:10" ht="51" x14ac:dyDescent="0.25">
      <c r="A111" s="78">
        <v>100</v>
      </c>
      <c r="B111" s="78">
        <v>4</v>
      </c>
      <c r="C111" s="83" t="s">
        <v>441</v>
      </c>
      <c r="D111" s="79" t="s">
        <v>380</v>
      </c>
      <c r="E111" s="78">
        <v>2171</v>
      </c>
      <c r="F111" s="78">
        <v>20</v>
      </c>
      <c r="G111" s="78">
        <v>1650</v>
      </c>
      <c r="H111" s="81" t="s">
        <v>580</v>
      </c>
      <c r="I111" s="81"/>
      <c r="J111" s="82">
        <v>2.62</v>
      </c>
    </row>
    <row r="112" spans="1:10" ht="38.25" x14ac:dyDescent="0.25">
      <c r="A112" s="84">
        <v>101</v>
      </c>
      <c r="B112" s="84" t="s">
        <v>362</v>
      </c>
      <c r="C112" s="85" t="s">
        <v>443</v>
      </c>
      <c r="D112" s="86"/>
      <c r="E112" s="84"/>
      <c r="F112" s="84"/>
      <c r="G112" s="84">
        <v>15</v>
      </c>
      <c r="H112" s="87"/>
      <c r="I112" s="87"/>
      <c r="J112" s="88"/>
    </row>
    <row r="113" spans="1:10" ht="51" x14ac:dyDescent="0.25">
      <c r="A113" s="78">
        <v>102</v>
      </c>
      <c r="B113" s="78">
        <v>8</v>
      </c>
      <c r="C113" s="83" t="s">
        <v>444</v>
      </c>
      <c r="D113" s="79" t="s">
        <v>581</v>
      </c>
      <c r="E113" s="78">
        <v>65</v>
      </c>
      <c r="F113" s="78">
        <v>10</v>
      </c>
      <c r="G113" s="78">
        <v>40</v>
      </c>
      <c r="H113" s="81" t="s">
        <v>503</v>
      </c>
      <c r="I113" s="81" t="s">
        <v>582</v>
      </c>
      <c r="J113" s="82">
        <v>6.2</v>
      </c>
    </row>
    <row r="114" spans="1:10" x14ac:dyDescent="0.25">
      <c r="A114" s="78">
        <v>103</v>
      </c>
      <c r="B114" s="78">
        <v>5</v>
      </c>
      <c r="C114" s="83" t="s">
        <v>445</v>
      </c>
      <c r="D114" s="79" t="s">
        <v>378</v>
      </c>
      <c r="E114" s="78">
        <v>2600</v>
      </c>
      <c r="F114" s="78">
        <v>2000</v>
      </c>
      <c r="G114" s="78"/>
      <c r="H114" s="81" t="s">
        <v>544</v>
      </c>
      <c r="I114" s="81"/>
      <c r="J114" s="82">
        <v>0.09</v>
      </c>
    </row>
    <row r="115" spans="1:10" ht="38.25" x14ac:dyDescent="0.25">
      <c r="A115" s="84">
        <v>104</v>
      </c>
      <c r="B115" s="84" t="s">
        <v>362</v>
      </c>
      <c r="C115" s="85" t="s">
        <v>583</v>
      </c>
      <c r="D115" s="86"/>
      <c r="E115" s="84"/>
      <c r="F115" s="84">
        <v>50</v>
      </c>
      <c r="G115" s="84"/>
      <c r="H115" s="87"/>
      <c r="I115" s="87"/>
      <c r="J115" s="88"/>
    </row>
    <row r="116" spans="1:10" ht="38.25" x14ac:dyDescent="0.25">
      <c r="A116" s="78">
        <v>105</v>
      </c>
      <c r="B116" s="78">
        <v>7</v>
      </c>
      <c r="C116" s="83" t="s">
        <v>584</v>
      </c>
      <c r="D116" s="79" t="s">
        <v>585</v>
      </c>
      <c r="E116" s="78">
        <v>65</v>
      </c>
      <c r="F116" s="78"/>
      <c r="G116" s="78">
        <v>50</v>
      </c>
      <c r="H116" s="81" t="s">
        <v>503</v>
      </c>
      <c r="I116" s="81" t="s">
        <v>582</v>
      </c>
      <c r="J116" s="82">
        <v>4.4800000000000004</v>
      </c>
    </row>
    <row r="117" spans="1:10" ht="25.5" x14ac:dyDescent="0.25">
      <c r="A117" s="78">
        <v>106</v>
      </c>
      <c r="B117" s="78">
        <v>5</v>
      </c>
      <c r="C117" s="83" t="s">
        <v>586</v>
      </c>
      <c r="D117" s="79" t="s">
        <v>437</v>
      </c>
      <c r="E117" s="78">
        <v>130</v>
      </c>
      <c r="F117" s="78">
        <v>100</v>
      </c>
      <c r="G117" s="78"/>
      <c r="H117" s="81" t="s">
        <v>505</v>
      </c>
      <c r="I117" s="81" t="s">
        <v>540</v>
      </c>
      <c r="J117" s="82">
        <v>7.29</v>
      </c>
    </row>
    <row r="118" spans="1:10" ht="25.5" x14ac:dyDescent="0.25">
      <c r="A118" s="78">
        <v>107</v>
      </c>
      <c r="B118" s="78">
        <v>5</v>
      </c>
      <c r="C118" s="83" t="s">
        <v>587</v>
      </c>
      <c r="D118" s="79" t="s">
        <v>588</v>
      </c>
      <c r="E118" s="78">
        <v>2600</v>
      </c>
      <c r="F118" s="78">
        <v>2000</v>
      </c>
      <c r="G118" s="78"/>
      <c r="H118" s="81" t="s">
        <v>544</v>
      </c>
      <c r="I118" s="81"/>
      <c r="J118" s="82">
        <v>0.04</v>
      </c>
    </row>
    <row r="119" spans="1:10" ht="38.25" x14ac:dyDescent="0.25">
      <c r="A119" s="78">
        <v>108</v>
      </c>
      <c r="B119" s="78">
        <v>7</v>
      </c>
      <c r="C119" s="83" t="s">
        <v>446</v>
      </c>
      <c r="D119" s="79" t="s">
        <v>376</v>
      </c>
      <c r="E119" s="78">
        <v>3705</v>
      </c>
      <c r="F119" s="78">
        <v>50</v>
      </c>
      <c r="G119" s="78">
        <v>2800</v>
      </c>
      <c r="H119" s="81" t="s">
        <v>589</v>
      </c>
      <c r="I119" s="81" t="s">
        <v>540</v>
      </c>
      <c r="J119" s="82">
        <v>0.83</v>
      </c>
    </row>
    <row r="120" spans="1:10" ht="25.5" x14ac:dyDescent="0.25">
      <c r="A120" s="78">
        <v>109</v>
      </c>
      <c r="B120" s="78">
        <v>5</v>
      </c>
      <c r="C120" s="83" t="s">
        <v>590</v>
      </c>
      <c r="D120" s="79" t="s">
        <v>378</v>
      </c>
      <c r="E120" s="78">
        <v>3900</v>
      </c>
      <c r="F120" s="78">
        <v>3000</v>
      </c>
      <c r="G120" s="78"/>
      <c r="H120" s="81" t="s">
        <v>508</v>
      </c>
      <c r="I120" s="81" t="s">
        <v>591</v>
      </c>
      <c r="J120" s="82">
        <v>7.0000000000000007E-2</v>
      </c>
    </row>
    <row r="121" spans="1:10" ht="38.25" x14ac:dyDescent="0.25">
      <c r="A121" s="78">
        <v>110</v>
      </c>
      <c r="B121" s="78">
        <v>8</v>
      </c>
      <c r="C121" s="83" t="s">
        <v>447</v>
      </c>
      <c r="D121" s="79" t="s">
        <v>448</v>
      </c>
      <c r="E121" s="78">
        <v>65</v>
      </c>
      <c r="F121" s="78">
        <v>50</v>
      </c>
      <c r="G121" s="78"/>
      <c r="H121" s="81" t="s">
        <v>503</v>
      </c>
      <c r="I121" s="81"/>
      <c r="J121" s="82">
        <v>1.0900000000000001</v>
      </c>
    </row>
    <row r="122" spans="1:10" ht="25.5" x14ac:dyDescent="0.25">
      <c r="A122" s="78">
        <v>111</v>
      </c>
      <c r="B122" s="78">
        <v>9</v>
      </c>
      <c r="C122" s="83" t="s">
        <v>449</v>
      </c>
      <c r="D122" s="79" t="s">
        <v>392</v>
      </c>
      <c r="E122" s="78">
        <v>234</v>
      </c>
      <c r="F122" s="78">
        <v>20</v>
      </c>
      <c r="G122" s="78">
        <v>160</v>
      </c>
      <c r="H122" s="81" t="s">
        <v>502</v>
      </c>
      <c r="I122" s="81" t="s">
        <v>491</v>
      </c>
      <c r="J122" s="82">
        <v>8.1</v>
      </c>
    </row>
    <row r="123" spans="1:10" ht="38.25" x14ac:dyDescent="0.25">
      <c r="A123" s="78">
        <v>112</v>
      </c>
      <c r="B123" s="78">
        <v>8</v>
      </c>
      <c r="C123" s="83" t="s">
        <v>450</v>
      </c>
      <c r="D123" s="79" t="s">
        <v>376</v>
      </c>
      <c r="E123" s="78">
        <v>429</v>
      </c>
      <c r="F123" s="78">
        <v>50</v>
      </c>
      <c r="G123" s="78">
        <v>280</v>
      </c>
      <c r="H123" s="81" t="s">
        <v>592</v>
      </c>
      <c r="I123" s="81" t="s">
        <v>582</v>
      </c>
      <c r="J123" s="82">
        <v>2.98</v>
      </c>
    </row>
    <row r="124" spans="1:10" ht="51" x14ac:dyDescent="0.25">
      <c r="A124" s="78">
        <v>113</v>
      </c>
      <c r="B124" s="78">
        <v>5</v>
      </c>
      <c r="C124" s="83" t="s">
        <v>451</v>
      </c>
      <c r="D124" s="79" t="s">
        <v>376</v>
      </c>
      <c r="E124" s="78">
        <v>2600</v>
      </c>
      <c r="F124" s="78">
        <v>1000</v>
      </c>
      <c r="G124" s="78">
        <v>1000</v>
      </c>
      <c r="H124" s="81" t="s">
        <v>544</v>
      </c>
      <c r="I124" s="81"/>
      <c r="J124" s="82">
        <v>2.2999999999999998</v>
      </c>
    </row>
    <row r="125" spans="1:10" ht="51" x14ac:dyDescent="0.25">
      <c r="A125" s="78">
        <v>114</v>
      </c>
      <c r="B125" s="78">
        <v>5</v>
      </c>
      <c r="C125" s="83" t="s">
        <v>593</v>
      </c>
      <c r="D125" s="79" t="s">
        <v>594</v>
      </c>
      <c r="E125" s="78">
        <v>1300</v>
      </c>
      <c r="F125" s="78"/>
      <c r="G125" s="78">
        <v>1000</v>
      </c>
      <c r="H125" s="81" t="s">
        <v>561</v>
      </c>
      <c r="I125" s="81"/>
      <c r="J125" s="82">
        <v>6.6</v>
      </c>
    </row>
    <row r="126" spans="1:10" ht="25.5" x14ac:dyDescent="0.25">
      <c r="A126" s="78">
        <v>115</v>
      </c>
      <c r="B126" s="78">
        <v>5</v>
      </c>
      <c r="C126" s="83" t="s">
        <v>595</v>
      </c>
      <c r="D126" s="79" t="s">
        <v>378</v>
      </c>
      <c r="E126" s="78">
        <v>260</v>
      </c>
      <c r="F126" s="78">
        <v>200</v>
      </c>
      <c r="G126" s="78"/>
      <c r="H126" s="81" t="s">
        <v>527</v>
      </c>
      <c r="I126" s="81"/>
      <c r="J126" s="82">
        <v>0.06</v>
      </c>
    </row>
    <row r="127" spans="1:10" ht="38.25" x14ac:dyDescent="0.25">
      <c r="A127" s="78">
        <v>116</v>
      </c>
      <c r="B127" s="78">
        <v>3</v>
      </c>
      <c r="C127" s="83" t="s">
        <v>452</v>
      </c>
      <c r="D127" s="79" t="s">
        <v>376</v>
      </c>
      <c r="E127" s="78">
        <v>3731</v>
      </c>
      <c r="F127" s="78">
        <v>1200</v>
      </c>
      <c r="G127" s="78">
        <v>1670</v>
      </c>
      <c r="H127" s="81" t="s">
        <v>596</v>
      </c>
      <c r="I127" s="81"/>
      <c r="J127" s="82">
        <v>0.48</v>
      </c>
    </row>
    <row r="128" spans="1:10" ht="63.75" x14ac:dyDescent="0.25">
      <c r="A128" s="78">
        <v>117</v>
      </c>
      <c r="B128" s="78">
        <v>5</v>
      </c>
      <c r="C128" s="83" t="s">
        <v>597</v>
      </c>
      <c r="D128" s="79" t="s">
        <v>422</v>
      </c>
      <c r="E128" s="78">
        <v>3575</v>
      </c>
      <c r="F128" s="78">
        <v>150</v>
      </c>
      <c r="G128" s="78">
        <v>2600</v>
      </c>
      <c r="H128" s="81" t="s">
        <v>598</v>
      </c>
      <c r="I128" s="81"/>
      <c r="J128" s="82">
        <v>3.08</v>
      </c>
    </row>
    <row r="129" spans="1:10" ht="127.5" x14ac:dyDescent="0.25">
      <c r="A129" s="78">
        <v>118</v>
      </c>
      <c r="B129" s="78">
        <v>8</v>
      </c>
      <c r="C129" s="83" t="s">
        <v>453</v>
      </c>
      <c r="D129" s="79" t="s">
        <v>454</v>
      </c>
      <c r="E129" s="78">
        <v>2600</v>
      </c>
      <c r="F129" s="78">
        <v>2000</v>
      </c>
      <c r="G129" s="78"/>
      <c r="H129" s="81" t="s">
        <v>544</v>
      </c>
      <c r="I129" s="81" t="s">
        <v>591</v>
      </c>
      <c r="J129" s="82">
        <v>0.63</v>
      </c>
    </row>
    <row r="130" spans="1:10" ht="38.25" x14ac:dyDescent="0.25">
      <c r="A130" s="78">
        <v>119</v>
      </c>
      <c r="B130" s="78">
        <v>3</v>
      </c>
      <c r="C130" s="83" t="s">
        <v>459</v>
      </c>
      <c r="D130" s="79" t="s">
        <v>599</v>
      </c>
      <c r="E130" s="78">
        <v>65</v>
      </c>
      <c r="F130" s="78">
        <v>50</v>
      </c>
      <c r="G130" s="78"/>
      <c r="H130" s="81" t="s">
        <v>503</v>
      </c>
      <c r="I130" s="81"/>
      <c r="J130" s="82">
        <v>11.32</v>
      </c>
    </row>
    <row r="131" spans="1:10" ht="38.25" x14ac:dyDescent="0.25">
      <c r="A131" s="78">
        <v>120</v>
      </c>
      <c r="B131" s="78">
        <v>5</v>
      </c>
      <c r="C131" s="83" t="s">
        <v>455</v>
      </c>
      <c r="D131" s="79" t="s">
        <v>419</v>
      </c>
      <c r="E131" s="78">
        <v>169</v>
      </c>
      <c r="F131" s="78">
        <v>50</v>
      </c>
      <c r="G131" s="78">
        <v>80</v>
      </c>
      <c r="H131" s="81" t="s">
        <v>600</v>
      </c>
      <c r="I131" s="81"/>
      <c r="J131" s="82">
        <v>4.3</v>
      </c>
    </row>
    <row r="132" spans="1:10" ht="38.25" x14ac:dyDescent="0.25">
      <c r="A132" s="78">
        <v>121</v>
      </c>
      <c r="B132" s="78">
        <v>5</v>
      </c>
      <c r="C132" s="83" t="s">
        <v>455</v>
      </c>
      <c r="D132" s="79" t="s">
        <v>456</v>
      </c>
      <c r="E132" s="78">
        <v>78</v>
      </c>
      <c r="F132" s="78"/>
      <c r="G132" s="78">
        <v>60</v>
      </c>
      <c r="H132" s="81" t="s">
        <v>553</v>
      </c>
      <c r="I132" s="81"/>
      <c r="J132" s="82">
        <v>29.8</v>
      </c>
    </row>
    <row r="133" spans="1:10" ht="38.25" x14ac:dyDescent="0.25">
      <c r="A133" s="78">
        <v>122</v>
      </c>
      <c r="B133" s="78">
        <v>5</v>
      </c>
      <c r="C133" s="83" t="s">
        <v>601</v>
      </c>
      <c r="D133" s="79" t="s">
        <v>378</v>
      </c>
      <c r="E133" s="78">
        <v>3250</v>
      </c>
      <c r="F133" s="78">
        <v>2500</v>
      </c>
      <c r="G133" s="78"/>
      <c r="H133" s="81" t="s">
        <v>602</v>
      </c>
      <c r="I133" s="81"/>
      <c r="J133" s="82">
        <v>0.2</v>
      </c>
    </row>
    <row r="134" spans="1:10" ht="38.25" x14ac:dyDescent="0.25">
      <c r="A134" s="78">
        <v>123</v>
      </c>
      <c r="B134" s="78">
        <v>5</v>
      </c>
      <c r="C134" s="83" t="s">
        <v>603</v>
      </c>
      <c r="D134" s="79" t="s">
        <v>378</v>
      </c>
      <c r="E134" s="78">
        <v>5200</v>
      </c>
      <c r="F134" s="78">
        <v>4000</v>
      </c>
      <c r="G134" s="78"/>
      <c r="H134" s="81" t="s">
        <v>499</v>
      </c>
      <c r="I134" s="81"/>
      <c r="J134" s="82">
        <v>0.08</v>
      </c>
    </row>
    <row r="135" spans="1:10" ht="38.25" x14ac:dyDescent="0.25">
      <c r="A135" s="78">
        <v>124</v>
      </c>
      <c r="B135" s="78">
        <v>2</v>
      </c>
      <c r="C135" s="83" t="s">
        <v>604</v>
      </c>
      <c r="D135" s="79" t="s">
        <v>437</v>
      </c>
      <c r="E135" s="78">
        <v>130</v>
      </c>
      <c r="F135" s="78">
        <v>100</v>
      </c>
      <c r="G135" s="78"/>
      <c r="H135" s="81" t="s">
        <v>505</v>
      </c>
      <c r="I135" s="81"/>
      <c r="J135" s="82">
        <v>11.92</v>
      </c>
    </row>
    <row r="136" spans="1:10" ht="38.25" x14ac:dyDescent="0.25">
      <c r="A136" s="84">
        <v>125</v>
      </c>
      <c r="B136" s="84" t="s">
        <v>362</v>
      </c>
      <c r="C136" s="85" t="s">
        <v>605</v>
      </c>
      <c r="D136" s="86"/>
      <c r="E136" s="84"/>
      <c r="F136" s="84"/>
      <c r="G136" s="84">
        <v>15</v>
      </c>
      <c r="H136" s="87"/>
      <c r="I136" s="87"/>
      <c r="J136" s="88"/>
    </row>
    <row r="137" spans="1:10" ht="51" x14ac:dyDescent="0.25">
      <c r="A137" s="78">
        <v>126</v>
      </c>
      <c r="B137" s="78">
        <v>5</v>
      </c>
      <c r="C137" s="83" t="s">
        <v>457</v>
      </c>
      <c r="D137" s="79" t="s">
        <v>380</v>
      </c>
      <c r="E137" s="78">
        <v>5070</v>
      </c>
      <c r="F137" s="78">
        <v>100</v>
      </c>
      <c r="G137" s="78">
        <v>3800</v>
      </c>
      <c r="H137" s="81" t="s">
        <v>606</v>
      </c>
      <c r="I137" s="81"/>
      <c r="J137" s="82">
        <v>0.89</v>
      </c>
    </row>
    <row r="138" spans="1:10" ht="51" x14ac:dyDescent="0.25">
      <c r="A138" s="78">
        <v>127</v>
      </c>
      <c r="B138" s="78">
        <v>7</v>
      </c>
      <c r="C138" s="83" t="s">
        <v>457</v>
      </c>
      <c r="D138" s="79" t="s">
        <v>376</v>
      </c>
      <c r="E138" s="78">
        <v>2470</v>
      </c>
      <c r="F138" s="78"/>
      <c r="G138" s="78">
        <v>1900</v>
      </c>
      <c r="H138" s="81" t="s">
        <v>607</v>
      </c>
      <c r="I138" s="81" t="s">
        <v>540</v>
      </c>
      <c r="J138" s="82">
        <v>1.1299999999999999</v>
      </c>
    </row>
    <row r="139" spans="1:10" ht="38.25" x14ac:dyDescent="0.25">
      <c r="A139" s="78">
        <v>128</v>
      </c>
      <c r="B139" s="78">
        <v>7</v>
      </c>
      <c r="C139" s="83" t="s">
        <v>458</v>
      </c>
      <c r="D139" s="79" t="s">
        <v>376</v>
      </c>
      <c r="E139" s="78">
        <v>2665</v>
      </c>
      <c r="F139" s="78">
        <v>500</v>
      </c>
      <c r="G139" s="78">
        <v>1550</v>
      </c>
      <c r="H139" s="81" t="s">
        <v>608</v>
      </c>
      <c r="I139" s="81" t="s">
        <v>511</v>
      </c>
      <c r="J139" s="82">
        <v>0.98</v>
      </c>
    </row>
    <row r="140" spans="1:10" x14ac:dyDescent="0.25">
      <c r="A140" s="89"/>
      <c r="B140" s="89"/>
      <c r="C140" s="89"/>
      <c r="D140" s="89"/>
      <c r="E140" s="89"/>
      <c r="F140" s="89"/>
      <c r="G140" s="90"/>
      <c r="H140" s="91"/>
      <c r="I140" s="91"/>
      <c r="J140" s="66"/>
    </row>
    <row r="141" spans="1:10" x14ac:dyDescent="0.25">
      <c r="A141" s="154" t="s">
        <v>464</v>
      </c>
      <c r="B141" s="154"/>
      <c r="C141" s="154"/>
      <c r="D141" s="154"/>
      <c r="E141" s="154"/>
      <c r="F141" s="154"/>
      <c r="G141" s="90"/>
      <c r="H141" s="91"/>
      <c r="I141" s="91"/>
      <c r="J141" s="66"/>
    </row>
    <row r="142" spans="1:10" x14ac:dyDescent="0.25">
      <c r="A142" s="155" t="s">
        <v>609</v>
      </c>
      <c r="B142" s="155"/>
      <c r="C142" s="155"/>
      <c r="D142" s="155"/>
      <c r="E142" s="155"/>
      <c r="F142" s="155"/>
      <c r="G142" s="90"/>
      <c r="H142" s="91"/>
      <c r="I142" s="91"/>
      <c r="J142" s="66"/>
    </row>
    <row r="143" spans="1:10" x14ac:dyDescent="0.25">
      <c r="A143" s="89"/>
      <c r="B143" s="89"/>
      <c r="C143" s="89"/>
      <c r="D143" s="89"/>
      <c r="E143" s="89"/>
      <c r="F143" s="89"/>
      <c r="G143" s="89"/>
      <c r="H143" s="92"/>
      <c r="I143" s="92"/>
      <c r="J143" s="89"/>
    </row>
    <row r="144" spans="1:10" x14ac:dyDescent="0.25">
      <c r="A144" s="93" t="s">
        <v>465</v>
      </c>
      <c r="B144" s="156" t="s">
        <v>466</v>
      </c>
      <c r="C144" s="157"/>
      <c r="D144" s="157"/>
      <c r="E144" s="157"/>
      <c r="F144" s="158"/>
      <c r="G144" s="159" t="s">
        <v>467</v>
      </c>
      <c r="H144" s="160"/>
      <c r="I144" s="94"/>
      <c r="J144" s="95" t="s">
        <v>468</v>
      </c>
    </row>
    <row r="145" spans="1:10" x14ac:dyDescent="0.25">
      <c r="A145" s="96">
        <v>1</v>
      </c>
      <c r="B145" s="147" t="s">
        <v>610</v>
      </c>
      <c r="C145" s="148"/>
      <c r="D145" s="148"/>
      <c r="E145" s="148"/>
      <c r="F145" s="149"/>
      <c r="G145" s="140" t="s">
        <v>611</v>
      </c>
      <c r="H145" s="141"/>
      <c r="I145" s="97"/>
      <c r="J145" s="98" t="s">
        <v>470</v>
      </c>
    </row>
    <row r="146" spans="1:10" x14ac:dyDescent="0.25">
      <c r="A146" s="96">
        <v>2</v>
      </c>
      <c r="B146" s="147" t="s">
        <v>612</v>
      </c>
      <c r="C146" s="148"/>
      <c r="D146" s="148"/>
      <c r="E146" s="148"/>
      <c r="F146" s="149"/>
      <c r="G146" s="140" t="s">
        <v>613</v>
      </c>
      <c r="H146" s="141"/>
      <c r="I146" s="97"/>
      <c r="J146" s="98" t="s">
        <v>470</v>
      </c>
    </row>
    <row r="147" spans="1:10" x14ac:dyDescent="0.25">
      <c r="A147" s="96">
        <v>3</v>
      </c>
      <c r="B147" s="147" t="s">
        <v>614</v>
      </c>
      <c r="C147" s="148"/>
      <c r="D147" s="148"/>
      <c r="E147" s="148"/>
      <c r="F147" s="149"/>
      <c r="G147" s="140" t="s">
        <v>469</v>
      </c>
      <c r="H147" s="141"/>
      <c r="I147" s="97"/>
      <c r="J147" s="98" t="s">
        <v>470</v>
      </c>
    </row>
    <row r="148" spans="1:10" x14ac:dyDescent="0.25">
      <c r="A148" s="96">
        <v>4</v>
      </c>
      <c r="B148" s="147" t="s">
        <v>615</v>
      </c>
      <c r="C148" s="148"/>
      <c r="D148" s="148"/>
      <c r="E148" s="148"/>
      <c r="F148" s="149"/>
      <c r="G148" s="140" t="s">
        <v>616</v>
      </c>
      <c r="H148" s="141"/>
      <c r="I148" s="97"/>
      <c r="J148" s="98" t="s">
        <v>470</v>
      </c>
    </row>
    <row r="149" spans="1:10" x14ac:dyDescent="0.25">
      <c r="A149" s="96">
        <v>5</v>
      </c>
      <c r="B149" s="147" t="s">
        <v>617</v>
      </c>
      <c r="C149" s="148"/>
      <c r="D149" s="148"/>
      <c r="E149" s="148"/>
      <c r="F149" s="149"/>
      <c r="G149" s="140" t="s">
        <v>618</v>
      </c>
      <c r="H149" s="141"/>
      <c r="I149" s="97"/>
      <c r="J149" s="98" t="s">
        <v>470</v>
      </c>
    </row>
    <row r="150" spans="1:10" x14ac:dyDescent="0.25">
      <c r="A150" s="96">
        <v>6</v>
      </c>
      <c r="B150" s="147" t="s">
        <v>619</v>
      </c>
      <c r="C150" s="148"/>
      <c r="D150" s="148"/>
      <c r="E150" s="148"/>
      <c r="F150" s="149"/>
      <c r="G150" s="140" t="s">
        <v>620</v>
      </c>
      <c r="H150" s="141"/>
      <c r="I150" s="97"/>
      <c r="J150" s="98" t="s">
        <v>470</v>
      </c>
    </row>
    <row r="151" spans="1:10" x14ac:dyDescent="0.25">
      <c r="A151" s="96">
        <v>7</v>
      </c>
      <c r="B151" s="147" t="s">
        <v>621</v>
      </c>
      <c r="C151" s="148"/>
      <c r="D151" s="148"/>
      <c r="E151" s="148"/>
      <c r="F151" s="149"/>
      <c r="G151" s="140" t="s">
        <v>622</v>
      </c>
      <c r="H151" s="141"/>
      <c r="I151" s="97"/>
      <c r="J151" s="98" t="s">
        <v>470</v>
      </c>
    </row>
    <row r="152" spans="1:10" x14ac:dyDescent="0.25">
      <c r="A152" s="96">
        <v>8</v>
      </c>
      <c r="B152" s="147" t="s">
        <v>623</v>
      </c>
      <c r="C152" s="148"/>
      <c r="D152" s="148"/>
      <c r="E152" s="148"/>
      <c r="F152" s="149"/>
      <c r="G152" s="140" t="s">
        <v>471</v>
      </c>
      <c r="H152" s="141"/>
      <c r="I152" s="97"/>
      <c r="J152" s="98" t="s">
        <v>470</v>
      </c>
    </row>
    <row r="153" spans="1:10" x14ac:dyDescent="0.25">
      <c r="A153" s="96">
        <v>9</v>
      </c>
      <c r="B153" s="147" t="s">
        <v>624</v>
      </c>
      <c r="C153" s="148"/>
      <c r="D153" s="148"/>
      <c r="E153" s="148"/>
      <c r="F153" s="149"/>
      <c r="G153" s="140" t="s">
        <v>625</v>
      </c>
      <c r="H153" s="141"/>
      <c r="I153" s="97"/>
      <c r="J153" s="98" t="s">
        <v>470</v>
      </c>
    </row>
    <row r="154" spans="1:10" x14ac:dyDescent="0.25">
      <c r="A154" s="96">
        <v>10</v>
      </c>
      <c r="B154" s="147" t="s">
        <v>626</v>
      </c>
      <c r="C154" s="148"/>
      <c r="D154" s="148"/>
      <c r="E154" s="148"/>
      <c r="F154" s="149"/>
      <c r="G154" s="140" t="s">
        <v>472</v>
      </c>
      <c r="H154" s="141"/>
      <c r="I154" s="97"/>
      <c r="J154" s="98" t="s">
        <v>470</v>
      </c>
    </row>
    <row r="155" spans="1:10" ht="15.75" thickBot="1" x14ac:dyDescent="0.3">
      <c r="A155" s="99"/>
      <c r="B155" s="99"/>
      <c r="C155" s="99"/>
      <c r="D155" s="99"/>
      <c r="E155" s="99"/>
      <c r="F155" s="99"/>
      <c r="G155" s="99"/>
      <c r="H155" s="100"/>
      <c r="I155" s="100"/>
      <c r="J155" s="89"/>
    </row>
    <row r="156" spans="1:10" ht="15.75" thickTop="1" x14ac:dyDescent="0.25">
      <c r="A156" s="167" t="s">
        <v>627</v>
      </c>
      <c r="B156" s="167"/>
      <c r="C156" s="168"/>
      <c r="D156" s="101"/>
      <c r="E156" s="169" t="s">
        <v>628</v>
      </c>
      <c r="F156" s="170"/>
      <c r="G156" s="102"/>
      <c r="H156" s="102"/>
      <c r="I156" s="102"/>
      <c r="J156" s="102"/>
    </row>
    <row r="157" spans="1:10" x14ac:dyDescent="0.25">
      <c r="A157" s="175" t="s">
        <v>473</v>
      </c>
      <c r="B157" s="175"/>
      <c r="C157" s="103"/>
      <c r="D157" s="104"/>
      <c r="E157" s="171"/>
      <c r="F157" s="172"/>
      <c r="G157" s="90"/>
      <c r="H157" s="91"/>
      <c r="I157" s="91"/>
      <c r="J157" s="66"/>
    </row>
    <row r="158" spans="1:10" x14ac:dyDescent="0.25">
      <c r="A158" s="175" t="s">
        <v>474</v>
      </c>
      <c r="B158" s="175"/>
      <c r="C158" s="103"/>
      <c r="D158" s="104"/>
      <c r="E158" s="171"/>
      <c r="F158" s="172"/>
      <c r="G158" s="90"/>
      <c r="H158" s="91"/>
      <c r="I158" s="91"/>
      <c r="J158" s="66"/>
    </row>
    <row r="159" spans="1:10" ht="15.75" thickBot="1" x14ac:dyDescent="0.3">
      <c r="A159" s="175" t="s">
        <v>475</v>
      </c>
      <c r="B159" s="175"/>
      <c r="C159" s="103"/>
      <c r="D159" s="104"/>
      <c r="E159" s="173"/>
      <c r="F159" s="174"/>
      <c r="G159" s="90"/>
      <c r="H159" s="91"/>
      <c r="I159" s="91"/>
      <c r="J159" s="66"/>
    </row>
    <row r="160" spans="1:10" ht="15.75" thickTop="1" x14ac:dyDescent="0.25">
      <c r="A160" s="66"/>
      <c r="B160" s="66"/>
      <c r="C160" s="66"/>
      <c r="D160" s="66"/>
      <c r="E160" s="66"/>
      <c r="F160" s="66"/>
      <c r="G160" s="66"/>
      <c r="H160" s="66"/>
      <c r="I160" s="66"/>
      <c r="J160" s="66"/>
    </row>
    <row r="161" spans="1:10" x14ac:dyDescent="0.25">
      <c r="A161" s="66"/>
      <c r="B161" s="66"/>
      <c r="C161" s="66"/>
      <c r="D161" s="66"/>
      <c r="E161" s="66"/>
      <c r="F161" s="66"/>
      <c r="G161" s="66"/>
      <c r="H161" s="66"/>
      <c r="I161" s="66"/>
      <c r="J161" s="66"/>
    </row>
    <row r="162" spans="1:10" x14ac:dyDescent="0.25">
      <c r="A162" s="66"/>
      <c r="B162" s="66"/>
      <c r="C162" s="66"/>
      <c r="D162" s="66"/>
      <c r="E162" s="66"/>
      <c r="F162" s="66"/>
      <c r="G162" s="66"/>
      <c r="H162" s="66"/>
      <c r="I162" s="66"/>
      <c r="J162" s="66"/>
    </row>
    <row r="163" spans="1:10" x14ac:dyDescent="0.25">
      <c r="A163" s="66"/>
      <c r="B163" s="66"/>
      <c r="C163" s="66"/>
      <c r="D163" s="66"/>
      <c r="E163" s="66"/>
      <c r="F163" s="66"/>
      <c r="G163" s="66"/>
      <c r="H163" s="66"/>
      <c r="I163" s="66"/>
      <c r="J163" s="66"/>
    </row>
  </sheetData>
  <mergeCells count="37">
    <mergeCell ref="B153:F153"/>
    <mergeCell ref="G152:H152"/>
    <mergeCell ref="G153:H153"/>
    <mergeCell ref="B154:F154"/>
    <mergeCell ref="A156:C156"/>
    <mergeCell ref="E156:F159"/>
    <mergeCell ref="A157:B157"/>
    <mergeCell ref="A158:B158"/>
    <mergeCell ref="A159:B159"/>
    <mergeCell ref="G154:H154"/>
    <mergeCell ref="B148:F148"/>
    <mergeCell ref="B149:F149"/>
    <mergeCell ref="B150:F150"/>
    <mergeCell ref="B151:F151"/>
    <mergeCell ref="B152:F152"/>
    <mergeCell ref="A1:N1"/>
    <mergeCell ref="B147:F147"/>
    <mergeCell ref="B8:J8"/>
    <mergeCell ref="B9:J9"/>
    <mergeCell ref="A141:F141"/>
    <mergeCell ref="A142:F142"/>
    <mergeCell ref="B144:F144"/>
    <mergeCell ref="G144:H144"/>
    <mergeCell ref="B145:F145"/>
    <mergeCell ref="G145:H145"/>
    <mergeCell ref="B146:F146"/>
    <mergeCell ref="G146:H146"/>
    <mergeCell ref="A2:J2"/>
    <mergeCell ref="B3:E3"/>
    <mergeCell ref="B4:C4"/>
    <mergeCell ref="G4:G5"/>
    <mergeCell ref="G151:H151"/>
    <mergeCell ref="H4:H5"/>
    <mergeCell ref="G147:H147"/>
    <mergeCell ref="G148:H148"/>
    <mergeCell ref="G149:H149"/>
    <mergeCell ref="G150:H150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0"/>
  <sheetViews>
    <sheetView topLeftCell="A333" workbookViewId="0">
      <selection sqref="A1:B350"/>
    </sheetView>
  </sheetViews>
  <sheetFormatPr defaultRowHeight="15" x14ac:dyDescent="0.25"/>
  <cols>
    <col min="2" max="2" width="26.28515625" customWidth="1"/>
  </cols>
  <sheetData>
    <row r="1" spans="1:2" x14ac:dyDescent="0.25">
      <c r="A1" s="16"/>
      <c r="B1" s="17"/>
    </row>
    <row r="2" spans="1:2" x14ac:dyDescent="0.25">
      <c r="A2" s="16"/>
      <c r="B2" s="17"/>
    </row>
    <row r="3" spans="1:2" x14ac:dyDescent="0.25">
      <c r="A3" s="16"/>
      <c r="B3" s="17"/>
    </row>
    <row r="4" spans="1:2" ht="45" x14ac:dyDescent="0.25">
      <c r="A4" s="18" t="s">
        <v>19</v>
      </c>
      <c r="B4" s="18" t="s">
        <v>20</v>
      </c>
    </row>
    <row r="5" spans="1:2" x14ac:dyDescent="0.25">
      <c r="A5" s="17"/>
      <c r="B5" s="17"/>
    </row>
    <row r="6" spans="1:2" x14ac:dyDescent="0.25">
      <c r="A6" s="19">
        <v>1</v>
      </c>
      <c r="B6" s="20" t="s">
        <v>21</v>
      </c>
    </row>
    <row r="7" spans="1:2" ht="30" x14ac:dyDescent="0.25">
      <c r="A7" s="19">
        <v>2</v>
      </c>
      <c r="B7" s="20" t="s">
        <v>22</v>
      </c>
    </row>
    <row r="8" spans="1:2" x14ac:dyDescent="0.25">
      <c r="A8" s="19">
        <v>10000</v>
      </c>
      <c r="B8" s="20" t="s">
        <v>23</v>
      </c>
    </row>
    <row r="9" spans="1:2" ht="30" x14ac:dyDescent="0.25">
      <c r="A9" s="19">
        <v>10100</v>
      </c>
      <c r="B9" s="20" t="s">
        <v>24</v>
      </c>
    </row>
    <row r="10" spans="1:2" ht="30" x14ac:dyDescent="0.25">
      <c r="A10" s="19">
        <v>10200</v>
      </c>
      <c r="B10" s="20" t="s">
        <v>25</v>
      </c>
    </row>
    <row r="11" spans="1:2" ht="30" x14ac:dyDescent="0.25">
      <c r="A11" s="19">
        <v>10300</v>
      </c>
      <c r="B11" s="20" t="s">
        <v>26</v>
      </c>
    </row>
    <row r="12" spans="1:2" ht="45" x14ac:dyDescent="0.25">
      <c r="A12" s="19">
        <v>10310</v>
      </c>
      <c r="B12" s="20" t="s">
        <v>27</v>
      </c>
    </row>
    <row r="13" spans="1:2" ht="30" x14ac:dyDescent="0.25">
      <c r="A13" s="19">
        <v>10400</v>
      </c>
      <c r="B13" s="20" t="s">
        <v>28</v>
      </c>
    </row>
    <row r="14" spans="1:2" x14ac:dyDescent="0.25">
      <c r="A14" s="19">
        <v>20000</v>
      </c>
      <c r="B14" s="20" t="s">
        <v>29</v>
      </c>
    </row>
    <row r="15" spans="1:2" ht="45" x14ac:dyDescent="0.25">
      <c r="A15" s="19">
        <v>20001</v>
      </c>
      <c r="B15" s="20" t="s">
        <v>30</v>
      </c>
    </row>
    <row r="16" spans="1:2" ht="45" x14ac:dyDescent="0.25">
      <c r="A16" s="19">
        <v>20100</v>
      </c>
      <c r="B16" s="20" t="s">
        <v>31</v>
      </c>
    </row>
    <row r="17" spans="1:2" ht="30" x14ac:dyDescent="0.25">
      <c r="A17" s="19">
        <v>20200</v>
      </c>
      <c r="B17" s="20" t="s">
        <v>32</v>
      </c>
    </row>
    <row r="18" spans="1:2" ht="30" x14ac:dyDescent="0.25">
      <c r="A18" s="19">
        <v>90000</v>
      </c>
      <c r="B18" s="20" t="s">
        <v>33</v>
      </c>
    </row>
    <row r="19" spans="1:2" x14ac:dyDescent="0.25">
      <c r="A19" s="19">
        <v>100000</v>
      </c>
      <c r="B19" s="20" t="s">
        <v>34</v>
      </c>
    </row>
    <row r="20" spans="1:2" ht="30" x14ac:dyDescent="0.25">
      <c r="A20" s="19">
        <v>100010</v>
      </c>
      <c r="B20" s="20" t="s">
        <v>35</v>
      </c>
    </row>
    <row r="21" spans="1:2" ht="60" x14ac:dyDescent="0.25">
      <c r="A21" s="19">
        <v>100020</v>
      </c>
      <c r="B21" s="20" t="s">
        <v>36</v>
      </c>
    </row>
    <row r="22" spans="1:2" x14ac:dyDescent="0.25">
      <c r="A22" s="19">
        <v>100030</v>
      </c>
      <c r="B22" s="20" t="s">
        <v>37</v>
      </c>
    </row>
    <row r="23" spans="1:2" ht="45" x14ac:dyDescent="0.25">
      <c r="A23" s="19">
        <v>100031</v>
      </c>
      <c r="B23" s="20" t="s">
        <v>38</v>
      </c>
    </row>
    <row r="24" spans="1:2" ht="45" x14ac:dyDescent="0.25">
      <c r="A24" s="19">
        <v>100032</v>
      </c>
      <c r="B24" s="20" t="s">
        <v>39</v>
      </c>
    </row>
    <row r="25" spans="1:2" ht="60" x14ac:dyDescent="0.25">
      <c r="A25" s="19">
        <v>100033</v>
      </c>
      <c r="B25" s="20" t="s">
        <v>40</v>
      </c>
    </row>
    <row r="26" spans="1:2" ht="30" x14ac:dyDescent="0.25">
      <c r="A26" s="19">
        <v>100034</v>
      </c>
      <c r="B26" s="20" t="s">
        <v>41</v>
      </c>
    </row>
    <row r="27" spans="1:2" ht="30" x14ac:dyDescent="0.25">
      <c r="A27" s="19">
        <v>100035</v>
      </c>
      <c r="B27" s="20" t="s">
        <v>42</v>
      </c>
    </row>
    <row r="28" spans="1:2" ht="30" x14ac:dyDescent="0.25">
      <c r="A28" s="19">
        <v>100036</v>
      </c>
      <c r="B28" s="20" t="s">
        <v>43</v>
      </c>
    </row>
    <row r="29" spans="1:2" ht="30" x14ac:dyDescent="0.25">
      <c r="A29" s="19">
        <v>100037</v>
      </c>
      <c r="B29" s="20" t="s">
        <v>44</v>
      </c>
    </row>
    <row r="30" spans="1:2" ht="75" x14ac:dyDescent="0.25">
      <c r="A30" s="19">
        <v>100038</v>
      </c>
      <c r="B30" s="20" t="s">
        <v>45</v>
      </c>
    </row>
    <row r="31" spans="1:2" ht="30" x14ac:dyDescent="0.25">
      <c r="A31" s="19">
        <v>100040</v>
      </c>
      <c r="B31" s="20" t="s">
        <v>46</v>
      </c>
    </row>
    <row r="32" spans="1:2" ht="30" x14ac:dyDescent="0.25">
      <c r="A32" s="19">
        <v>100060</v>
      </c>
      <c r="B32" s="20" t="s">
        <v>47</v>
      </c>
    </row>
    <row r="33" spans="1:2" x14ac:dyDescent="0.25">
      <c r="A33" s="19">
        <v>100070</v>
      </c>
      <c r="B33" s="20" t="s">
        <v>48</v>
      </c>
    </row>
    <row r="34" spans="1:2" ht="45" x14ac:dyDescent="0.25">
      <c r="A34" s="19">
        <v>100100</v>
      </c>
      <c r="B34" s="20" t="s">
        <v>49</v>
      </c>
    </row>
    <row r="35" spans="1:2" x14ac:dyDescent="0.25">
      <c r="A35" s="19">
        <v>100300</v>
      </c>
      <c r="B35" s="20" t="s">
        <v>50</v>
      </c>
    </row>
    <row r="36" spans="1:2" ht="45" x14ac:dyDescent="0.25">
      <c r="A36" s="19">
        <v>100500</v>
      </c>
      <c r="B36" s="20" t="s">
        <v>51</v>
      </c>
    </row>
    <row r="37" spans="1:2" ht="30" x14ac:dyDescent="0.25">
      <c r="A37" s="19">
        <v>100510</v>
      </c>
      <c r="B37" s="20" t="s">
        <v>52</v>
      </c>
    </row>
    <row r="38" spans="1:2" ht="45" x14ac:dyDescent="0.25">
      <c r="A38" s="19">
        <v>100600</v>
      </c>
      <c r="B38" s="20" t="s">
        <v>53</v>
      </c>
    </row>
    <row r="39" spans="1:2" ht="45" x14ac:dyDescent="0.25">
      <c r="A39" s="19">
        <v>110000</v>
      </c>
      <c r="B39" s="20" t="s">
        <v>54</v>
      </c>
    </row>
    <row r="40" spans="1:2" ht="30" x14ac:dyDescent="0.25">
      <c r="A40" s="19">
        <v>110100</v>
      </c>
      <c r="B40" s="20" t="s">
        <v>55</v>
      </c>
    </row>
    <row r="41" spans="1:2" ht="30" x14ac:dyDescent="0.25">
      <c r="A41" s="19">
        <v>110200</v>
      </c>
      <c r="B41" s="20" t="s">
        <v>15</v>
      </c>
    </row>
    <row r="42" spans="1:2" ht="60" x14ac:dyDescent="0.25">
      <c r="A42" s="19">
        <v>110300</v>
      </c>
      <c r="B42" s="20" t="s">
        <v>56</v>
      </c>
    </row>
    <row r="43" spans="1:2" ht="30" x14ac:dyDescent="0.25">
      <c r="A43" s="19">
        <v>120000</v>
      </c>
      <c r="B43" s="20" t="s">
        <v>57</v>
      </c>
    </row>
    <row r="44" spans="1:2" ht="30" x14ac:dyDescent="0.25">
      <c r="A44" s="19">
        <v>120010</v>
      </c>
      <c r="B44" s="20" t="s">
        <v>58</v>
      </c>
    </row>
    <row r="45" spans="1:2" ht="30" x14ac:dyDescent="0.25">
      <c r="A45" s="19">
        <v>120020</v>
      </c>
      <c r="B45" s="20" t="s">
        <v>59</v>
      </c>
    </row>
    <row r="46" spans="1:2" ht="45" x14ac:dyDescent="0.25">
      <c r="A46" s="19">
        <v>120100</v>
      </c>
      <c r="B46" s="20" t="s">
        <v>60</v>
      </c>
    </row>
    <row r="47" spans="1:2" ht="45" x14ac:dyDescent="0.25">
      <c r="A47" s="19">
        <v>120200</v>
      </c>
      <c r="B47" s="20" t="s">
        <v>61</v>
      </c>
    </row>
    <row r="48" spans="1:2" x14ac:dyDescent="0.25">
      <c r="A48" s="19">
        <v>120210</v>
      </c>
      <c r="B48" s="20" t="s">
        <v>62</v>
      </c>
    </row>
    <row r="49" spans="1:2" x14ac:dyDescent="0.25">
      <c r="A49" s="19">
        <v>120300</v>
      </c>
      <c r="B49" s="20" t="s">
        <v>63</v>
      </c>
    </row>
    <row r="50" spans="1:2" ht="30" x14ac:dyDescent="0.25">
      <c r="A50" s="19">
        <v>120400</v>
      </c>
      <c r="B50" s="20" t="s">
        <v>64</v>
      </c>
    </row>
    <row r="51" spans="1:2" ht="30" x14ac:dyDescent="0.25">
      <c r="A51" s="19">
        <v>130000</v>
      </c>
      <c r="B51" s="20" t="s">
        <v>65</v>
      </c>
    </row>
    <row r="52" spans="1:2" ht="45" x14ac:dyDescent="0.25">
      <c r="A52" s="19">
        <v>130100</v>
      </c>
      <c r="B52" s="20" t="s">
        <v>66</v>
      </c>
    </row>
    <row r="53" spans="1:2" ht="30" x14ac:dyDescent="0.25">
      <c r="A53" s="19">
        <v>130200</v>
      </c>
      <c r="B53" s="20" t="s">
        <v>67</v>
      </c>
    </row>
    <row r="54" spans="1:2" ht="30" x14ac:dyDescent="0.25">
      <c r="A54" s="19">
        <v>130300</v>
      </c>
      <c r="B54" s="20" t="s">
        <v>68</v>
      </c>
    </row>
    <row r="55" spans="1:2" ht="30" x14ac:dyDescent="0.25">
      <c r="A55" s="19">
        <v>140000</v>
      </c>
      <c r="B55" s="20" t="s">
        <v>69</v>
      </c>
    </row>
    <row r="56" spans="1:2" ht="30" x14ac:dyDescent="0.25">
      <c r="A56" s="19">
        <v>140001</v>
      </c>
      <c r="B56" s="20" t="s">
        <v>70</v>
      </c>
    </row>
    <row r="57" spans="1:2" ht="90" x14ac:dyDescent="0.25">
      <c r="A57" s="19">
        <v>140002</v>
      </c>
      <c r="B57" s="20" t="s">
        <v>71</v>
      </c>
    </row>
    <row r="58" spans="1:2" ht="30" x14ac:dyDescent="0.25">
      <c r="A58" s="19">
        <v>140010</v>
      </c>
      <c r="B58" s="20" t="s">
        <v>72</v>
      </c>
    </row>
    <row r="59" spans="1:2" x14ac:dyDescent="0.25">
      <c r="A59" s="19">
        <v>140020</v>
      </c>
      <c r="B59" s="20" t="s">
        <v>73</v>
      </c>
    </row>
    <row r="60" spans="1:2" x14ac:dyDescent="0.25">
      <c r="A60" s="19">
        <v>140101</v>
      </c>
      <c r="B60" s="20" t="s">
        <v>74</v>
      </c>
    </row>
    <row r="61" spans="1:2" x14ac:dyDescent="0.25">
      <c r="A61" s="19">
        <v>140102</v>
      </c>
      <c r="B61" s="20" t="s">
        <v>75</v>
      </c>
    </row>
    <row r="62" spans="1:2" x14ac:dyDescent="0.25">
      <c r="A62" s="19">
        <v>140103</v>
      </c>
      <c r="B62" s="20" t="s">
        <v>76</v>
      </c>
    </row>
    <row r="63" spans="1:2" ht="30" x14ac:dyDescent="0.25">
      <c r="A63" s="19">
        <v>140104</v>
      </c>
      <c r="B63" s="20" t="s">
        <v>77</v>
      </c>
    </row>
    <row r="64" spans="1:2" ht="60" x14ac:dyDescent="0.25">
      <c r="A64" s="19">
        <v>140105</v>
      </c>
      <c r="B64" s="20" t="s">
        <v>78</v>
      </c>
    </row>
    <row r="65" spans="1:2" ht="30" x14ac:dyDescent="0.25">
      <c r="A65" s="19">
        <v>140106</v>
      </c>
      <c r="B65" s="20" t="s">
        <v>79</v>
      </c>
    </row>
    <row r="66" spans="1:2" x14ac:dyDescent="0.25">
      <c r="A66" s="19">
        <v>140107</v>
      </c>
      <c r="B66" s="20" t="s">
        <v>80</v>
      </c>
    </row>
    <row r="67" spans="1:2" x14ac:dyDescent="0.25">
      <c r="A67" s="19">
        <v>140108</v>
      </c>
      <c r="B67" s="20" t="s">
        <v>81</v>
      </c>
    </row>
    <row r="68" spans="1:2" x14ac:dyDescent="0.25">
      <c r="A68" s="19">
        <v>140109</v>
      </c>
      <c r="B68" s="20" t="s">
        <v>82</v>
      </c>
    </row>
    <row r="69" spans="1:2" x14ac:dyDescent="0.25">
      <c r="A69" s="19">
        <v>140110</v>
      </c>
      <c r="B69" s="20" t="s">
        <v>83</v>
      </c>
    </row>
    <row r="70" spans="1:2" x14ac:dyDescent="0.25">
      <c r="A70" s="19">
        <v>140111</v>
      </c>
      <c r="B70" s="20" t="s">
        <v>84</v>
      </c>
    </row>
    <row r="71" spans="1:2" x14ac:dyDescent="0.25">
      <c r="A71" s="19">
        <v>140112</v>
      </c>
      <c r="B71" s="20" t="s">
        <v>85</v>
      </c>
    </row>
    <row r="72" spans="1:2" x14ac:dyDescent="0.25">
      <c r="A72" s="19">
        <v>140113</v>
      </c>
      <c r="B72" s="20" t="s">
        <v>86</v>
      </c>
    </row>
    <row r="73" spans="1:2" x14ac:dyDescent="0.25">
      <c r="A73" s="19">
        <v>140114</v>
      </c>
      <c r="B73" s="20" t="s">
        <v>87</v>
      </c>
    </row>
    <row r="74" spans="1:2" x14ac:dyDescent="0.25">
      <c r="A74" s="19">
        <v>140115</v>
      </c>
      <c r="B74" s="20" t="s">
        <v>88</v>
      </c>
    </row>
    <row r="75" spans="1:2" ht="30" x14ac:dyDescent="0.25">
      <c r="A75" s="19">
        <v>140116</v>
      </c>
      <c r="B75" s="20" t="s">
        <v>89</v>
      </c>
    </row>
    <row r="76" spans="1:2" ht="45" x14ac:dyDescent="0.25">
      <c r="A76" s="19">
        <v>140117</v>
      </c>
      <c r="B76" s="20" t="s">
        <v>90</v>
      </c>
    </row>
    <row r="77" spans="1:2" ht="60" x14ac:dyDescent="0.25">
      <c r="A77" s="19">
        <v>140118</v>
      </c>
      <c r="B77" s="20" t="s">
        <v>91</v>
      </c>
    </row>
    <row r="78" spans="1:2" ht="60" x14ac:dyDescent="0.25">
      <c r="A78" s="19">
        <v>140119</v>
      </c>
      <c r="B78" s="20" t="s">
        <v>92</v>
      </c>
    </row>
    <row r="79" spans="1:2" ht="60" x14ac:dyDescent="0.25">
      <c r="A79" s="19">
        <v>140120</v>
      </c>
      <c r="B79" s="20" t="s">
        <v>93</v>
      </c>
    </row>
    <row r="80" spans="1:2" x14ac:dyDescent="0.25">
      <c r="A80" s="19">
        <v>140121</v>
      </c>
      <c r="B80" s="20" t="s">
        <v>94</v>
      </c>
    </row>
    <row r="81" spans="1:2" x14ac:dyDescent="0.25">
      <c r="A81" s="19">
        <v>140122</v>
      </c>
      <c r="B81" s="20" t="s">
        <v>95</v>
      </c>
    </row>
    <row r="82" spans="1:2" ht="30" x14ac:dyDescent="0.25">
      <c r="A82" s="19">
        <v>140123</v>
      </c>
      <c r="B82" s="20" t="s">
        <v>96</v>
      </c>
    </row>
    <row r="83" spans="1:2" x14ac:dyDescent="0.25">
      <c r="A83" s="19">
        <v>140124</v>
      </c>
      <c r="B83" s="20" t="s">
        <v>97</v>
      </c>
    </row>
    <row r="84" spans="1:2" ht="30" x14ac:dyDescent="0.25">
      <c r="A84" s="19">
        <v>140125</v>
      </c>
      <c r="B84" s="20" t="s">
        <v>98</v>
      </c>
    </row>
    <row r="85" spans="1:2" ht="30" x14ac:dyDescent="0.25">
      <c r="A85" s="19">
        <v>140126</v>
      </c>
      <c r="B85" s="20" t="s">
        <v>99</v>
      </c>
    </row>
    <row r="86" spans="1:2" x14ac:dyDescent="0.25">
      <c r="A86" s="19">
        <v>140127</v>
      </c>
      <c r="B86" s="20" t="s">
        <v>100</v>
      </c>
    </row>
    <row r="87" spans="1:2" x14ac:dyDescent="0.25">
      <c r="A87" s="19">
        <v>140128</v>
      </c>
      <c r="B87" s="20" t="s">
        <v>101</v>
      </c>
    </row>
    <row r="88" spans="1:2" ht="30" x14ac:dyDescent="0.25">
      <c r="A88" s="19">
        <v>140129</v>
      </c>
      <c r="B88" s="20" t="s">
        <v>102</v>
      </c>
    </row>
    <row r="89" spans="1:2" x14ac:dyDescent="0.25">
      <c r="A89" s="19">
        <v>140130</v>
      </c>
      <c r="B89" s="20" t="s">
        <v>103</v>
      </c>
    </row>
    <row r="90" spans="1:2" x14ac:dyDescent="0.25">
      <c r="A90" s="19">
        <v>140131</v>
      </c>
      <c r="B90" s="20" t="s">
        <v>104</v>
      </c>
    </row>
    <row r="91" spans="1:2" x14ac:dyDescent="0.25">
      <c r="A91" s="19">
        <v>140132</v>
      </c>
      <c r="B91" s="20" t="s">
        <v>105</v>
      </c>
    </row>
    <row r="92" spans="1:2" ht="30" x14ac:dyDescent="0.25">
      <c r="A92" s="19">
        <v>140133</v>
      </c>
      <c r="B92" s="20" t="s">
        <v>106</v>
      </c>
    </row>
    <row r="93" spans="1:2" ht="30" x14ac:dyDescent="0.25">
      <c r="A93" s="19">
        <v>140134</v>
      </c>
      <c r="B93" s="20" t="s">
        <v>107</v>
      </c>
    </row>
    <row r="94" spans="1:2" x14ac:dyDescent="0.25">
      <c r="A94" s="19">
        <v>140135</v>
      </c>
      <c r="B94" s="20" t="s">
        <v>108</v>
      </c>
    </row>
    <row r="95" spans="1:2" x14ac:dyDescent="0.25">
      <c r="A95" s="19">
        <v>140136</v>
      </c>
      <c r="B95" s="20" t="s">
        <v>109</v>
      </c>
    </row>
    <row r="96" spans="1:2" x14ac:dyDescent="0.25">
      <c r="A96" s="19">
        <v>140137</v>
      </c>
      <c r="B96" s="20" t="s">
        <v>110</v>
      </c>
    </row>
    <row r="97" spans="1:2" x14ac:dyDescent="0.25">
      <c r="A97" s="19">
        <v>140138</v>
      </c>
      <c r="B97" s="20" t="s">
        <v>111</v>
      </c>
    </row>
    <row r="98" spans="1:2" ht="30" x14ac:dyDescent="0.25">
      <c r="A98" s="19">
        <v>140139</v>
      </c>
      <c r="B98" s="20" t="s">
        <v>112</v>
      </c>
    </row>
    <row r="99" spans="1:2" ht="30" x14ac:dyDescent="0.25">
      <c r="A99" s="19">
        <v>140140</v>
      </c>
      <c r="B99" s="20" t="s">
        <v>113</v>
      </c>
    </row>
    <row r="100" spans="1:2" ht="30" x14ac:dyDescent="0.25">
      <c r="A100" s="19">
        <v>140201</v>
      </c>
      <c r="B100" s="20" t="s">
        <v>114</v>
      </c>
    </row>
    <row r="101" spans="1:2" ht="30" x14ac:dyDescent="0.25">
      <c r="A101" s="19">
        <v>140202</v>
      </c>
      <c r="B101" s="20" t="s">
        <v>115</v>
      </c>
    </row>
    <row r="102" spans="1:2" ht="30" x14ac:dyDescent="0.25">
      <c r="A102" s="19">
        <v>140203</v>
      </c>
      <c r="B102" s="20" t="s">
        <v>116</v>
      </c>
    </row>
    <row r="103" spans="1:2" x14ac:dyDescent="0.25">
      <c r="A103" s="19">
        <v>140204</v>
      </c>
      <c r="B103" s="20" t="s">
        <v>117</v>
      </c>
    </row>
    <row r="104" spans="1:2" x14ac:dyDescent="0.25">
      <c r="A104" s="19">
        <v>140205</v>
      </c>
      <c r="B104" s="20" t="s">
        <v>118</v>
      </c>
    </row>
    <row r="105" spans="1:2" x14ac:dyDescent="0.25">
      <c r="A105" s="19">
        <v>140206</v>
      </c>
      <c r="B105" s="20" t="s">
        <v>119</v>
      </c>
    </row>
    <row r="106" spans="1:2" x14ac:dyDescent="0.25">
      <c r="A106" s="19">
        <v>140207</v>
      </c>
      <c r="B106" s="20" t="s">
        <v>120</v>
      </c>
    </row>
    <row r="107" spans="1:2" ht="30" x14ac:dyDescent="0.25">
      <c r="A107" s="19">
        <v>140208</v>
      </c>
      <c r="B107" s="20" t="s">
        <v>121</v>
      </c>
    </row>
    <row r="108" spans="1:2" ht="30" x14ac:dyDescent="0.25">
      <c r="A108" s="19">
        <v>140209</v>
      </c>
      <c r="B108" s="20" t="s">
        <v>122</v>
      </c>
    </row>
    <row r="109" spans="1:2" x14ac:dyDescent="0.25">
      <c r="A109" s="19">
        <v>140210</v>
      </c>
      <c r="B109" s="20" t="s">
        <v>123</v>
      </c>
    </row>
    <row r="110" spans="1:2" ht="30" x14ac:dyDescent="0.25">
      <c r="A110" s="19">
        <v>140211</v>
      </c>
      <c r="B110" s="20" t="s">
        <v>124</v>
      </c>
    </row>
    <row r="111" spans="1:2" ht="30" x14ac:dyDescent="0.25">
      <c r="A111" s="19">
        <v>140301</v>
      </c>
      <c r="B111" s="20" t="s">
        <v>125</v>
      </c>
    </row>
    <row r="112" spans="1:2" ht="30" x14ac:dyDescent="0.25">
      <c r="A112" s="19">
        <v>140302</v>
      </c>
      <c r="B112" s="20" t="s">
        <v>126</v>
      </c>
    </row>
    <row r="113" spans="1:2" x14ac:dyDescent="0.25">
      <c r="A113" s="19">
        <v>140303</v>
      </c>
      <c r="B113" s="20" t="s">
        <v>127</v>
      </c>
    </row>
    <row r="114" spans="1:2" ht="30" x14ac:dyDescent="0.25">
      <c r="A114" s="19">
        <v>140304</v>
      </c>
      <c r="B114" s="20" t="s">
        <v>128</v>
      </c>
    </row>
    <row r="115" spans="1:2" ht="30" x14ac:dyDescent="0.25">
      <c r="A115" s="19">
        <v>140400</v>
      </c>
      <c r="B115" s="20" t="s">
        <v>129</v>
      </c>
    </row>
    <row r="116" spans="1:2" ht="30" x14ac:dyDescent="0.25">
      <c r="A116" s="19">
        <v>140401</v>
      </c>
      <c r="B116" s="20" t="s">
        <v>130</v>
      </c>
    </row>
    <row r="117" spans="1:2" ht="30" x14ac:dyDescent="0.25">
      <c r="A117" s="19">
        <v>140402</v>
      </c>
      <c r="B117" s="20" t="s">
        <v>131</v>
      </c>
    </row>
    <row r="118" spans="1:2" ht="60" x14ac:dyDescent="0.25">
      <c r="A118" s="19">
        <v>140403</v>
      </c>
      <c r="B118" s="20" t="s">
        <v>132</v>
      </c>
    </row>
    <row r="119" spans="1:2" ht="45" x14ac:dyDescent="0.25">
      <c r="A119" s="19">
        <v>140404</v>
      </c>
      <c r="B119" s="20" t="s">
        <v>133</v>
      </c>
    </row>
    <row r="120" spans="1:2" x14ac:dyDescent="0.25">
      <c r="A120" s="19">
        <v>140500</v>
      </c>
      <c r="B120" s="20" t="s">
        <v>134</v>
      </c>
    </row>
    <row r="121" spans="1:2" ht="45" x14ac:dyDescent="0.25">
      <c r="A121" s="19">
        <v>140510</v>
      </c>
      <c r="B121" s="20" t="s">
        <v>135</v>
      </c>
    </row>
    <row r="122" spans="1:2" x14ac:dyDescent="0.25">
      <c r="A122" s="19">
        <v>140515</v>
      </c>
      <c r="B122" s="20" t="s">
        <v>136</v>
      </c>
    </row>
    <row r="123" spans="1:2" ht="30" x14ac:dyDescent="0.25">
      <c r="A123" s="19">
        <v>140520</v>
      </c>
      <c r="B123" s="20" t="s">
        <v>137</v>
      </c>
    </row>
    <row r="124" spans="1:2" ht="30" x14ac:dyDescent="0.25">
      <c r="A124" s="19">
        <v>140530</v>
      </c>
      <c r="B124" s="20" t="s">
        <v>138</v>
      </c>
    </row>
    <row r="125" spans="1:2" ht="45" x14ac:dyDescent="0.25">
      <c r="A125" s="19">
        <v>140540</v>
      </c>
      <c r="B125" s="20" t="s">
        <v>139</v>
      </c>
    </row>
    <row r="126" spans="1:2" x14ac:dyDescent="0.25">
      <c r="A126" s="19">
        <v>140550</v>
      </c>
      <c r="B126" s="20" t="s">
        <v>140</v>
      </c>
    </row>
    <row r="127" spans="1:2" x14ac:dyDescent="0.25">
      <c r="A127" s="19">
        <v>140560</v>
      </c>
      <c r="B127" s="20" t="s">
        <v>141</v>
      </c>
    </row>
    <row r="128" spans="1:2" ht="30" x14ac:dyDescent="0.25">
      <c r="A128" s="19">
        <v>140570</v>
      </c>
      <c r="B128" s="20" t="s">
        <v>142</v>
      </c>
    </row>
    <row r="129" spans="1:2" ht="30" x14ac:dyDescent="0.25">
      <c r="A129" s="19">
        <v>140580</v>
      </c>
      <c r="B129" s="20" t="s">
        <v>143</v>
      </c>
    </row>
    <row r="130" spans="1:2" ht="30" x14ac:dyDescent="0.25">
      <c r="A130" s="19">
        <v>140590</v>
      </c>
      <c r="B130" s="20" t="s">
        <v>144</v>
      </c>
    </row>
    <row r="131" spans="1:2" ht="120" x14ac:dyDescent="0.25">
      <c r="A131" s="19">
        <v>140600</v>
      </c>
      <c r="B131" s="20" t="s">
        <v>145</v>
      </c>
    </row>
    <row r="132" spans="1:2" ht="30" x14ac:dyDescent="0.25">
      <c r="A132" s="19">
        <v>150000</v>
      </c>
      <c r="B132" s="20" t="s">
        <v>146</v>
      </c>
    </row>
    <row r="133" spans="1:2" ht="45" x14ac:dyDescent="0.25">
      <c r="A133" s="21">
        <v>150010</v>
      </c>
      <c r="B133" s="22" t="s">
        <v>147</v>
      </c>
    </row>
    <row r="134" spans="1:2" ht="45" x14ac:dyDescent="0.25">
      <c r="A134" s="21">
        <v>150020</v>
      </c>
      <c r="B134" s="22" t="s">
        <v>148</v>
      </c>
    </row>
    <row r="135" spans="1:2" ht="30" x14ac:dyDescent="0.25">
      <c r="A135" s="21">
        <v>150030</v>
      </c>
      <c r="B135" s="22" t="s">
        <v>149</v>
      </c>
    </row>
    <row r="136" spans="1:2" ht="45" x14ac:dyDescent="0.25">
      <c r="A136" s="21">
        <v>150040</v>
      </c>
      <c r="B136" s="22" t="s">
        <v>150</v>
      </c>
    </row>
    <row r="137" spans="1:2" ht="45" x14ac:dyDescent="0.25">
      <c r="A137" s="19">
        <v>150050</v>
      </c>
      <c r="B137" s="20" t="s">
        <v>151</v>
      </c>
    </row>
    <row r="138" spans="1:2" ht="45" x14ac:dyDescent="0.25">
      <c r="A138" s="21">
        <v>150060</v>
      </c>
      <c r="B138" s="22" t="s">
        <v>152</v>
      </c>
    </row>
    <row r="139" spans="1:2" ht="75" x14ac:dyDescent="0.25">
      <c r="A139" s="19">
        <v>150070</v>
      </c>
      <c r="B139" s="20" t="s">
        <v>153</v>
      </c>
    </row>
    <row r="140" spans="1:2" ht="45" x14ac:dyDescent="0.25">
      <c r="A140" s="19">
        <v>150080</v>
      </c>
      <c r="B140" s="20" t="s">
        <v>154</v>
      </c>
    </row>
    <row r="141" spans="1:2" ht="45" x14ac:dyDescent="0.25">
      <c r="A141" s="19">
        <v>150090</v>
      </c>
      <c r="B141" s="20" t="s">
        <v>155</v>
      </c>
    </row>
    <row r="142" spans="1:2" x14ac:dyDescent="0.25">
      <c r="A142" s="19">
        <v>150100</v>
      </c>
      <c r="B142" s="20" t="s">
        <v>156</v>
      </c>
    </row>
    <row r="143" spans="1:2" x14ac:dyDescent="0.25">
      <c r="A143" s="19">
        <v>150200</v>
      </c>
      <c r="B143" s="20" t="s">
        <v>157</v>
      </c>
    </row>
    <row r="144" spans="1:2" ht="60" x14ac:dyDescent="0.25">
      <c r="A144" s="19">
        <v>150300</v>
      </c>
      <c r="B144" s="20" t="s">
        <v>158</v>
      </c>
    </row>
    <row r="145" spans="1:2" ht="180" x14ac:dyDescent="0.25">
      <c r="A145" s="21">
        <v>150400</v>
      </c>
      <c r="B145" s="22" t="s">
        <v>159</v>
      </c>
    </row>
    <row r="146" spans="1:2" ht="60" x14ac:dyDescent="0.25">
      <c r="A146" s="21">
        <v>150500</v>
      </c>
      <c r="B146" s="22" t="s">
        <v>160</v>
      </c>
    </row>
    <row r="147" spans="1:2" ht="60" x14ac:dyDescent="0.25">
      <c r="A147" s="19">
        <v>150600</v>
      </c>
      <c r="B147" s="20" t="s">
        <v>161</v>
      </c>
    </row>
    <row r="148" spans="1:2" ht="30" x14ac:dyDescent="0.25">
      <c r="A148" s="19">
        <v>160000</v>
      </c>
      <c r="B148" s="20" t="s">
        <v>162</v>
      </c>
    </row>
    <row r="149" spans="1:2" x14ac:dyDescent="0.25">
      <c r="A149" s="19">
        <v>160001</v>
      </c>
      <c r="B149" s="20" t="s">
        <v>163</v>
      </c>
    </row>
    <row r="150" spans="1:2" ht="60" x14ac:dyDescent="0.25">
      <c r="A150" s="19">
        <v>160010</v>
      </c>
      <c r="B150" s="20" t="s">
        <v>164</v>
      </c>
    </row>
    <row r="151" spans="1:2" x14ac:dyDescent="0.25">
      <c r="A151" s="19">
        <v>160050</v>
      </c>
      <c r="B151" s="20" t="s">
        <v>165</v>
      </c>
    </row>
    <row r="152" spans="1:2" ht="45" x14ac:dyDescent="0.25">
      <c r="A152" s="19">
        <v>160100</v>
      </c>
      <c r="B152" s="20" t="s">
        <v>166</v>
      </c>
    </row>
    <row r="153" spans="1:2" ht="60" x14ac:dyDescent="0.25">
      <c r="A153" s="19">
        <v>160101</v>
      </c>
      <c r="B153" s="20" t="s">
        <v>167</v>
      </c>
    </row>
    <row r="154" spans="1:2" ht="30" x14ac:dyDescent="0.25">
      <c r="A154" s="19">
        <v>160102</v>
      </c>
      <c r="B154" s="20" t="s">
        <v>168</v>
      </c>
    </row>
    <row r="155" spans="1:2" x14ac:dyDescent="0.25">
      <c r="A155" s="19">
        <v>160103</v>
      </c>
      <c r="B155" s="20" t="s">
        <v>169</v>
      </c>
    </row>
    <row r="156" spans="1:2" ht="120" x14ac:dyDescent="0.25">
      <c r="A156" s="19">
        <v>160104</v>
      </c>
      <c r="B156" s="20" t="s">
        <v>170</v>
      </c>
    </row>
    <row r="157" spans="1:2" ht="30" x14ac:dyDescent="0.25">
      <c r="A157" s="19">
        <v>160105</v>
      </c>
      <c r="B157" s="20" t="s">
        <v>171</v>
      </c>
    </row>
    <row r="158" spans="1:2" ht="45" x14ac:dyDescent="0.25">
      <c r="A158" s="19">
        <v>160106</v>
      </c>
      <c r="B158" s="20" t="s">
        <v>172</v>
      </c>
    </row>
    <row r="159" spans="1:2" ht="30" x14ac:dyDescent="0.25">
      <c r="A159" s="19">
        <v>160107</v>
      </c>
      <c r="B159" s="20" t="s">
        <v>173</v>
      </c>
    </row>
    <row r="160" spans="1:2" ht="45" x14ac:dyDescent="0.25">
      <c r="A160" s="19">
        <v>160108</v>
      </c>
      <c r="B160" s="20" t="s">
        <v>174</v>
      </c>
    </row>
    <row r="161" spans="1:2" ht="30" x14ac:dyDescent="0.25">
      <c r="A161" s="19">
        <v>160109</v>
      </c>
      <c r="B161" s="20" t="s">
        <v>175</v>
      </c>
    </row>
    <row r="162" spans="1:2" x14ac:dyDescent="0.25">
      <c r="A162" s="19">
        <v>160110</v>
      </c>
      <c r="B162" s="20" t="s">
        <v>176</v>
      </c>
    </row>
    <row r="163" spans="1:2" ht="75" x14ac:dyDescent="0.25">
      <c r="A163" s="19">
        <v>160111</v>
      </c>
      <c r="B163" s="20" t="s">
        <v>177</v>
      </c>
    </row>
    <row r="164" spans="1:2" ht="45" x14ac:dyDescent="0.25">
      <c r="A164" s="19">
        <v>160112</v>
      </c>
      <c r="B164" s="20" t="s">
        <v>178</v>
      </c>
    </row>
    <row r="165" spans="1:2" ht="120" x14ac:dyDescent="0.25">
      <c r="A165" s="19">
        <v>160113</v>
      </c>
      <c r="B165" s="20" t="s">
        <v>179</v>
      </c>
    </row>
    <row r="166" spans="1:2" ht="30" x14ac:dyDescent="0.25">
      <c r="A166" s="19">
        <v>160114</v>
      </c>
      <c r="B166" s="20" t="s">
        <v>180</v>
      </c>
    </row>
    <row r="167" spans="1:2" x14ac:dyDescent="0.25">
      <c r="A167" s="19">
        <v>160115</v>
      </c>
      <c r="B167" s="20" t="s">
        <v>181</v>
      </c>
    </row>
    <row r="168" spans="1:2" ht="30" x14ac:dyDescent="0.25">
      <c r="A168" s="19">
        <v>160116</v>
      </c>
      <c r="B168" s="20" t="s">
        <v>182</v>
      </c>
    </row>
    <row r="169" spans="1:2" ht="30" x14ac:dyDescent="0.25">
      <c r="A169" s="19">
        <v>160117</v>
      </c>
      <c r="B169" s="20" t="s">
        <v>183</v>
      </c>
    </row>
    <row r="170" spans="1:2" ht="60" x14ac:dyDescent="0.25">
      <c r="A170" s="19">
        <v>160118</v>
      </c>
      <c r="B170" s="20" t="s">
        <v>184</v>
      </c>
    </row>
    <row r="171" spans="1:2" ht="45" x14ac:dyDescent="0.25">
      <c r="A171" s="19">
        <v>160119</v>
      </c>
      <c r="B171" s="20" t="s">
        <v>185</v>
      </c>
    </row>
    <row r="172" spans="1:2" x14ac:dyDescent="0.25">
      <c r="A172" s="19">
        <v>160120</v>
      </c>
      <c r="B172" s="20" t="s">
        <v>186</v>
      </c>
    </row>
    <row r="173" spans="1:2" ht="45" x14ac:dyDescent="0.25">
      <c r="A173" s="19">
        <v>160121</v>
      </c>
      <c r="B173" s="20" t="s">
        <v>187</v>
      </c>
    </row>
    <row r="174" spans="1:2" ht="30" x14ac:dyDescent="0.25">
      <c r="A174" s="19">
        <v>160122</v>
      </c>
      <c r="B174" s="20" t="s">
        <v>188</v>
      </c>
    </row>
    <row r="175" spans="1:2" x14ac:dyDescent="0.25">
      <c r="A175" s="19">
        <v>160124</v>
      </c>
      <c r="B175" s="20" t="s">
        <v>189</v>
      </c>
    </row>
    <row r="176" spans="1:2" ht="45" x14ac:dyDescent="0.25">
      <c r="A176" s="19">
        <v>160127</v>
      </c>
      <c r="B176" s="20" t="s">
        <v>190</v>
      </c>
    </row>
    <row r="177" spans="1:2" ht="45" x14ac:dyDescent="0.25">
      <c r="A177" s="19">
        <v>160128</v>
      </c>
      <c r="B177" s="20" t="s">
        <v>191</v>
      </c>
    </row>
    <row r="178" spans="1:2" ht="30" x14ac:dyDescent="0.25">
      <c r="A178" s="19">
        <v>160201</v>
      </c>
      <c r="B178" s="20" t="s">
        <v>192</v>
      </c>
    </row>
    <row r="179" spans="1:2" ht="45" x14ac:dyDescent="0.25">
      <c r="A179" s="19">
        <v>160202</v>
      </c>
      <c r="B179" s="20" t="s">
        <v>193</v>
      </c>
    </row>
    <row r="180" spans="1:2" ht="30" x14ac:dyDescent="0.25">
      <c r="A180" s="19">
        <v>160203</v>
      </c>
      <c r="B180" s="20" t="s">
        <v>194</v>
      </c>
    </row>
    <row r="181" spans="1:2" ht="45" x14ac:dyDescent="0.25">
      <c r="A181" s="19">
        <v>160204</v>
      </c>
      <c r="B181" s="20" t="s">
        <v>195</v>
      </c>
    </row>
    <row r="182" spans="1:2" ht="30" x14ac:dyDescent="0.25">
      <c r="A182" s="19">
        <v>160205</v>
      </c>
      <c r="B182" s="20" t="s">
        <v>196</v>
      </c>
    </row>
    <row r="183" spans="1:2" ht="30" x14ac:dyDescent="0.25">
      <c r="A183" s="19">
        <v>160206</v>
      </c>
      <c r="B183" s="20" t="s">
        <v>197</v>
      </c>
    </row>
    <row r="184" spans="1:2" ht="30" x14ac:dyDescent="0.25">
      <c r="A184" s="19">
        <v>160207</v>
      </c>
      <c r="B184" s="20" t="s">
        <v>198</v>
      </c>
    </row>
    <row r="185" spans="1:2" ht="45" x14ac:dyDescent="0.25">
      <c r="A185" s="19">
        <v>160208</v>
      </c>
      <c r="B185" s="20" t="s">
        <v>199</v>
      </c>
    </row>
    <row r="186" spans="1:2" ht="30" x14ac:dyDescent="0.25">
      <c r="A186" s="19">
        <v>160209</v>
      </c>
      <c r="B186" s="20" t="s">
        <v>200</v>
      </c>
    </row>
    <row r="187" spans="1:2" ht="30" x14ac:dyDescent="0.25">
      <c r="A187" s="19">
        <v>160210</v>
      </c>
      <c r="B187" s="20" t="s">
        <v>201</v>
      </c>
    </row>
    <row r="188" spans="1:2" ht="45" x14ac:dyDescent="0.25">
      <c r="A188" s="19">
        <v>160211</v>
      </c>
      <c r="B188" s="20" t="s">
        <v>202</v>
      </c>
    </row>
    <row r="189" spans="1:2" ht="30" x14ac:dyDescent="0.25">
      <c r="A189" s="19">
        <v>160212</v>
      </c>
      <c r="B189" s="20" t="s">
        <v>203</v>
      </c>
    </row>
    <row r="190" spans="1:2" ht="105" x14ac:dyDescent="0.25">
      <c r="A190" s="19">
        <v>160213</v>
      </c>
      <c r="B190" s="20" t="s">
        <v>204</v>
      </c>
    </row>
    <row r="191" spans="1:2" ht="30" x14ac:dyDescent="0.25">
      <c r="A191" s="19">
        <v>160214</v>
      </c>
      <c r="B191" s="20" t="s">
        <v>205</v>
      </c>
    </row>
    <row r="192" spans="1:2" ht="30" x14ac:dyDescent="0.25">
      <c r="A192" s="19">
        <v>160215</v>
      </c>
      <c r="B192" s="20" t="s">
        <v>206</v>
      </c>
    </row>
    <row r="193" spans="1:2" ht="45" x14ac:dyDescent="0.25">
      <c r="A193" s="19">
        <v>160216</v>
      </c>
      <c r="B193" s="20" t="s">
        <v>207</v>
      </c>
    </row>
    <row r="194" spans="1:2" ht="45" x14ac:dyDescent="0.25">
      <c r="A194" s="19">
        <v>160217</v>
      </c>
      <c r="B194" s="20" t="s">
        <v>208</v>
      </c>
    </row>
    <row r="195" spans="1:2" ht="45" x14ac:dyDescent="0.25">
      <c r="A195" s="19">
        <v>160218</v>
      </c>
      <c r="B195" s="20" t="s">
        <v>209</v>
      </c>
    </row>
    <row r="196" spans="1:2" ht="30" x14ac:dyDescent="0.25">
      <c r="A196" s="19">
        <v>160219</v>
      </c>
      <c r="B196" s="20" t="s">
        <v>210</v>
      </c>
    </row>
    <row r="197" spans="1:2" ht="30" x14ac:dyDescent="0.25">
      <c r="A197" s="19">
        <v>160220</v>
      </c>
      <c r="B197" s="20" t="s">
        <v>211</v>
      </c>
    </row>
    <row r="198" spans="1:2" ht="45" x14ac:dyDescent="0.25">
      <c r="A198" s="19">
        <v>160221</v>
      </c>
      <c r="B198" s="20" t="s">
        <v>212</v>
      </c>
    </row>
    <row r="199" spans="1:2" ht="30" x14ac:dyDescent="0.25">
      <c r="A199" s="19">
        <v>160222</v>
      </c>
      <c r="B199" s="20" t="s">
        <v>213</v>
      </c>
    </row>
    <row r="200" spans="1:2" x14ac:dyDescent="0.25">
      <c r="A200" s="19">
        <v>160224</v>
      </c>
      <c r="B200" s="20" t="s">
        <v>214</v>
      </c>
    </row>
    <row r="201" spans="1:2" ht="30" x14ac:dyDescent="0.25">
      <c r="A201" s="19">
        <v>160227</v>
      </c>
      <c r="B201" s="20" t="s">
        <v>215</v>
      </c>
    </row>
    <row r="202" spans="1:2" ht="30" x14ac:dyDescent="0.25">
      <c r="A202" s="19">
        <v>160228</v>
      </c>
      <c r="B202" s="20" t="s">
        <v>216</v>
      </c>
    </row>
    <row r="203" spans="1:2" x14ac:dyDescent="0.25">
      <c r="A203" s="19">
        <v>170000</v>
      </c>
      <c r="B203" s="20" t="s">
        <v>217</v>
      </c>
    </row>
    <row r="204" spans="1:2" x14ac:dyDescent="0.25">
      <c r="A204" s="19">
        <v>180000</v>
      </c>
      <c r="B204" s="20" t="s">
        <v>218</v>
      </c>
    </row>
    <row r="205" spans="1:2" ht="30" x14ac:dyDescent="0.25">
      <c r="A205" s="19">
        <v>180010</v>
      </c>
      <c r="B205" s="20" t="s">
        <v>219</v>
      </c>
    </row>
    <row r="206" spans="1:2" x14ac:dyDescent="0.25">
      <c r="A206" s="19">
        <v>180020</v>
      </c>
      <c r="B206" s="20" t="s">
        <v>220</v>
      </c>
    </row>
    <row r="207" spans="1:2" ht="30" x14ac:dyDescent="0.25">
      <c r="A207" s="19">
        <v>180030</v>
      </c>
      <c r="B207" s="20" t="s">
        <v>221</v>
      </c>
    </row>
    <row r="208" spans="1:2" ht="75" x14ac:dyDescent="0.25">
      <c r="A208" s="19">
        <v>190000</v>
      </c>
      <c r="B208" s="20" t="s">
        <v>222</v>
      </c>
    </row>
    <row r="209" spans="1:2" ht="75" x14ac:dyDescent="0.25">
      <c r="A209" s="19">
        <v>200000</v>
      </c>
      <c r="B209" s="20" t="s">
        <v>223</v>
      </c>
    </row>
    <row r="210" spans="1:2" ht="120" x14ac:dyDescent="0.25">
      <c r="A210" s="19">
        <v>200100</v>
      </c>
      <c r="B210" s="20" t="s">
        <v>224</v>
      </c>
    </row>
    <row r="211" spans="1:2" ht="60" x14ac:dyDescent="0.25">
      <c r="A211" s="19">
        <v>200200</v>
      </c>
      <c r="B211" s="20" t="s">
        <v>225</v>
      </c>
    </row>
    <row r="212" spans="1:2" ht="135" x14ac:dyDescent="0.25">
      <c r="A212" s="19">
        <v>200300</v>
      </c>
      <c r="B212" s="20" t="s">
        <v>226</v>
      </c>
    </row>
    <row r="213" spans="1:2" ht="60" x14ac:dyDescent="0.25">
      <c r="A213" s="19">
        <v>210000</v>
      </c>
      <c r="B213" s="20" t="s">
        <v>227</v>
      </c>
    </row>
    <row r="214" spans="1:2" ht="45" x14ac:dyDescent="0.25">
      <c r="A214" s="19">
        <v>210010</v>
      </c>
      <c r="B214" s="20" t="s">
        <v>228</v>
      </c>
    </row>
    <row r="215" spans="1:2" ht="105" x14ac:dyDescent="0.25">
      <c r="A215" s="19">
        <v>210020</v>
      </c>
      <c r="B215" s="20" t="s">
        <v>229</v>
      </c>
    </row>
    <row r="216" spans="1:2" ht="45" x14ac:dyDescent="0.25">
      <c r="A216" s="19">
        <v>210030</v>
      </c>
      <c r="B216" s="20" t="s">
        <v>230</v>
      </c>
    </row>
    <row r="217" spans="1:2" ht="105" x14ac:dyDescent="0.25">
      <c r="A217" s="19">
        <v>210031</v>
      </c>
      <c r="B217" s="20" t="s">
        <v>231</v>
      </c>
    </row>
    <row r="218" spans="1:2" ht="135" x14ac:dyDescent="0.25">
      <c r="A218" s="19">
        <v>210032</v>
      </c>
      <c r="B218" s="20" t="s">
        <v>232</v>
      </c>
    </row>
    <row r="219" spans="1:2" ht="45" x14ac:dyDescent="0.25">
      <c r="A219" s="19">
        <v>210033</v>
      </c>
      <c r="B219" s="20" t="s">
        <v>233</v>
      </c>
    </row>
    <row r="220" spans="1:2" ht="60" x14ac:dyDescent="0.25">
      <c r="A220" s="19">
        <v>210034</v>
      </c>
      <c r="B220" s="20" t="s">
        <v>234</v>
      </c>
    </row>
    <row r="221" spans="1:2" ht="60" x14ac:dyDescent="0.25">
      <c r="A221" s="19">
        <v>210035</v>
      </c>
      <c r="B221" s="20" t="s">
        <v>235</v>
      </c>
    </row>
    <row r="222" spans="1:2" ht="75" x14ac:dyDescent="0.25">
      <c r="A222" s="19">
        <v>210100</v>
      </c>
      <c r="B222" s="20" t="s">
        <v>236</v>
      </c>
    </row>
    <row r="223" spans="1:2" ht="45" x14ac:dyDescent="0.25">
      <c r="A223" s="19">
        <v>210101</v>
      </c>
      <c r="B223" s="20" t="s">
        <v>237</v>
      </c>
    </row>
    <row r="224" spans="1:2" ht="30" x14ac:dyDescent="0.25">
      <c r="A224" s="19">
        <v>210200</v>
      </c>
      <c r="B224" s="20" t="s">
        <v>238</v>
      </c>
    </row>
    <row r="225" spans="1:2" ht="60" x14ac:dyDescent="0.25">
      <c r="A225" s="19">
        <v>210300</v>
      </c>
      <c r="B225" s="20" t="s">
        <v>239</v>
      </c>
    </row>
    <row r="226" spans="1:2" ht="60" x14ac:dyDescent="0.25">
      <c r="A226" s="19">
        <v>220000</v>
      </c>
      <c r="B226" s="20" t="s">
        <v>240</v>
      </c>
    </row>
    <row r="227" spans="1:2" ht="90" x14ac:dyDescent="0.25">
      <c r="A227" s="19">
        <v>220100</v>
      </c>
      <c r="B227" s="20" t="s">
        <v>241</v>
      </c>
    </row>
    <row r="228" spans="1:2" ht="45" x14ac:dyDescent="0.25">
      <c r="A228" s="19">
        <v>220110</v>
      </c>
      <c r="B228" s="20" t="s">
        <v>242</v>
      </c>
    </row>
    <row r="229" spans="1:2" ht="30" x14ac:dyDescent="0.25">
      <c r="A229" s="19">
        <v>220200</v>
      </c>
      <c r="B229" s="20" t="s">
        <v>243</v>
      </c>
    </row>
    <row r="230" spans="1:2" ht="30" x14ac:dyDescent="0.25">
      <c r="A230" s="19">
        <v>220300</v>
      </c>
      <c r="B230" s="20" t="s">
        <v>244</v>
      </c>
    </row>
    <row r="231" spans="1:2" ht="45" x14ac:dyDescent="0.25">
      <c r="A231" s="19">
        <v>220310</v>
      </c>
      <c r="B231" s="20" t="s">
        <v>245</v>
      </c>
    </row>
    <row r="232" spans="1:2" ht="105" x14ac:dyDescent="0.25">
      <c r="A232" s="19">
        <v>220400</v>
      </c>
      <c r="B232" s="20" t="s">
        <v>246</v>
      </c>
    </row>
    <row r="233" spans="1:2" ht="45" x14ac:dyDescent="0.25">
      <c r="A233" s="19">
        <v>220410</v>
      </c>
      <c r="B233" s="20" t="s">
        <v>247</v>
      </c>
    </row>
    <row r="234" spans="1:2" ht="30" x14ac:dyDescent="0.25">
      <c r="A234" s="19">
        <v>220500</v>
      </c>
      <c r="B234" s="20" t="s">
        <v>248</v>
      </c>
    </row>
    <row r="235" spans="1:2" ht="45" x14ac:dyDescent="0.25">
      <c r="A235" s="19">
        <v>220600</v>
      </c>
      <c r="B235" s="20" t="s">
        <v>249</v>
      </c>
    </row>
    <row r="236" spans="1:2" ht="30" x14ac:dyDescent="0.25">
      <c r="A236" s="19">
        <v>230000</v>
      </c>
      <c r="B236" s="20" t="s">
        <v>250</v>
      </c>
    </row>
    <row r="237" spans="1:2" x14ac:dyDescent="0.25">
      <c r="A237" s="19">
        <v>230100</v>
      </c>
      <c r="B237" s="20" t="s">
        <v>251</v>
      </c>
    </row>
    <row r="238" spans="1:2" ht="120" x14ac:dyDescent="0.25">
      <c r="A238" s="19">
        <v>230101</v>
      </c>
      <c r="B238" s="20" t="s">
        <v>252</v>
      </c>
    </row>
    <row r="239" spans="1:2" ht="30" x14ac:dyDescent="0.25">
      <c r="A239" s="19">
        <v>230200</v>
      </c>
      <c r="B239" s="20" t="s">
        <v>253</v>
      </c>
    </row>
    <row r="240" spans="1:2" ht="30" x14ac:dyDescent="0.25">
      <c r="A240" s="19">
        <v>230210</v>
      </c>
      <c r="B240" s="20" t="s">
        <v>254</v>
      </c>
    </row>
    <row r="241" spans="1:2" ht="45" x14ac:dyDescent="0.25">
      <c r="A241" s="19">
        <v>230220</v>
      </c>
      <c r="B241" s="20" t="s">
        <v>255</v>
      </c>
    </row>
    <row r="242" spans="1:2" ht="30" x14ac:dyDescent="0.25">
      <c r="A242" s="19">
        <v>230300</v>
      </c>
      <c r="B242" s="20" t="s">
        <v>256</v>
      </c>
    </row>
    <row r="243" spans="1:2" ht="30" x14ac:dyDescent="0.25">
      <c r="A243" s="19">
        <v>240000</v>
      </c>
      <c r="B243" s="20" t="s">
        <v>257</v>
      </c>
    </row>
    <row r="244" spans="1:2" ht="30" x14ac:dyDescent="0.25">
      <c r="A244" s="19">
        <v>240400</v>
      </c>
      <c r="B244" s="20" t="s">
        <v>258</v>
      </c>
    </row>
    <row r="245" spans="1:2" ht="30" x14ac:dyDescent="0.25">
      <c r="A245" s="19">
        <v>240410</v>
      </c>
      <c r="B245" s="20" t="s">
        <v>259</v>
      </c>
    </row>
    <row r="246" spans="1:2" ht="60" x14ac:dyDescent="0.25">
      <c r="A246" s="19">
        <v>240500</v>
      </c>
      <c r="B246" s="20" t="s">
        <v>260</v>
      </c>
    </row>
    <row r="247" spans="1:2" x14ac:dyDescent="0.25">
      <c r="A247" s="19">
        <v>250000</v>
      </c>
      <c r="B247" s="20" t="s">
        <v>261</v>
      </c>
    </row>
    <row r="248" spans="1:2" ht="45" x14ac:dyDescent="0.25">
      <c r="A248" s="19">
        <v>250010</v>
      </c>
      <c r="B248" s="20" t="s">
        <v>262</v>
      </c>
    </row>
    <row r="249" spans="1:2" ht="45" x14ac:dyDescent="0.25">
      <c r="A249" s="19">
        <v>250020</v>
      </c>
      <c r="B249" s="20" t="s">
        <v>263</v>
      </c>
    </row>
    <row r="250" spans="1:2" ht="45" x14ac:dyDescent="0.25">
      <c r="A250" s="19">
        <v>250100</v>
      </c>
      <c r="B250" s="20" t="s">
        <v>264</v>
      </c>
    </row>
    <row r="251" spans="1:2" ht="45" x14ac:dyDescent="0.25">
      <c r="A251" s="19">
        <v>250110</v>
      </c>
      <c r="B251" s="20" t="s">
        <v>265</v>
      </c>
    </row>
    <row r="252" spans="1:2" ht="30" x14ac:dyDescent="0.25">
      <c r="A252" s="19">
        <v>250120</v>
      </c>
      <c r="B252" s="20" t="s">
        <v>266</v>
      </c>
    </row>
    <row r="253" spans="1:2" ht="75" x14ac:dyDescent="0.25">
      <c r="A253" s="19">
        <v>250200</v>
      </c>
      <c r="B253" s="20" t="s">
        <v>267</v>
      </c>
    </row>
    <row r="254" spans="1:2" ht="60" x14ac:dyDescent="0.25">
      <c r="A254" s="19">
        <v>250210</v>
      </c>
      <c r="B254" s="20" t="s">
        <v>268</v>
      </c>
    </row>
    <row r="255" spans="1:2" ht="120" x14ac:dyDescent="0.25">
      <c r="A255" s="19">
        <v>250300</v>
      </c>
      <c r="B255" s="20" t="s">
        <v>269</v>
      </c>
    </row>
    <row r="256" spans="1:2" ht="45" x14ac:dyDescent="0.25">
      <c r="A256" s="19">
        <v>250310</v>
      </c>
      <c r="B256" s="20" t="s">
        <v>270</v>
      </c>
    </row>
    <row r="257" spans="1:2" ht="30" x14ac:dyDescent="0.25">
      <c r="A257" s="19">
        <v>250320</v>
      </c>
      <c r="B257" s="20" t="s">
        <v>271</v>
      </c>
    </row>
    <row r="258" spans="1:2" ht="60" x14ac:dyDescent="0.25">
      <c r="A258" s="19">
        <v>260000</v>
      </c>
      <c r="B258" s="20" t="s">
        <v>272</v>
      </c>
    </row>
    <row r="259" spans="1:2" ht="60" x14ac:dyDescent="0.25">
      <c r="A259" s="19">
        <v>260001</v>
      </c>
      <c r="B259" s="20" t="s">
        <v>273</v>
      </c>
    </row>
    <row r="260" spans="1:2" ht="75" x14ac:dyDescent="0.25">
      <c r="A260" s="19">
        <v>260010</v>
      </c>
      <c r="B260" s="20" t="s">
        <v>274</v>
      </c>
    </row>
    <row r="261" spans="1:2" ht="60" x14ac:dyDescent="0.25">
      <c r="A261" s="19">
        <v>260020</v>
      </c>
      <c r="B261" s="20" t="s">
        <v>275</v>
      </c>
    </row>
    <row r="262" spans="1:2" ht="30" x14ac:dyDescent="0.25">
      <c r="A262" s="19">
        <v>260100</v>
      </c>
      <c r="B262" s="20" t="s">
        <v>276</v>
      </c>
    </row>
    <row r="263" spans="1:2" ht="105" x14ac:dyDescent="0.25">
      <c r="A263" s="19">
        <v>260200</v>
      </c>
      <c r="B263" s="20" t="s">
        <v>277</v>
      </c>
    </row>
    <row r="264" spans="1:2" ht="60" x14ac:dyDescent="0.25">
      <c r="A264" s="19">
        <v>260300</v>
      </c>
      <c r="B264" s="20" t="s">
        <v>278</v>
      </c>
    </row>
    <row r="265" spans="1:2" ht="30" x14ac:dyDescent="0.25">
      <c r="A265" s="19">
        <v>260310</v>
      </c>
      <c r="B265" s="20" t="s">
        <v>279</v>
      </c>
    </row>
    <row r="266" spans="1:2" ht="60" x14ac:dyDescent="0.25">
      <c r="A266" s="19">
        <v>270000</v>
      </c>
      <c r="B266" s="20" t="s">
        <v>280</v>
      </c>
    </row>
    <row r="267" spans="1:2" ht="105" x14ac:dyDescent="0.25">
      <c r="A267" s="19">
        <v>270100</v>
      </c>
      <c r="B267" s="20" t="s">
        <v>281</v>
      </c>
    </row>
    <row r="268" spans="1:2" ht="75" x14ac:dyDescent="0.25">
      <c r="A268" s="19">
        <v>270200</v>
      </c>
      <c r="B268" s="20" t="s">
        <v>282</v>
      </c>
    </row>
    <row r="269" spans="1:2" ht="30" x14ac:dyDescent="0.25">
      <c r="A269" s="19">
        <v>270300</v>
      </c>
      <c r="B269" s="20" t="s">
        <v>283</v>
      </c>
    </row>
    <row r="270" spans="1:2" ht="105" x14ac:dyDescent="0.25">
      <c r="A270" s="19">
        <v>270400</v>
      </c>
      <c r="B270" s="20" t="s">
        <v>284</v>
      </c>
    </row>
    <row r="271" spans="1:2" x14ac:dyDescent="0.25">
      <c r="A271" s="19">
        <v>280000</v>
      </c>
      <c r="B271" s="20" t="s">
        <v>285</v>
      </c>
    </row>
    <row r="272" spans="1:2" x14ac:dyDescent="0.25">
      <c r="A272" s="19">
        <v>280010</v>
      </c>
      <c r="B272" s="20" t="s">
        <v>286</v>
      </c>
    </row>
    <row r="273" spans="1:2" ht="45" x14ac:dyDescent="0.25">
      <c r="A273" s="19">
        <v>280100</v>
      </c>
      <c r="B273" s="20" t="s">
        <v>287</v>
      </c>
    </row>
    <row r="274" spans="1:2" ht="45" x14ac:dyDescent="0.25">
      <c r="A274" s="19">
        <v>280200</v>
      </c>
      <c r="B274" s="20" t="s">
        <v>288</v>
      </c>
    </row>
    <row r="275" spans="1:2" ht="45" x14ac:dyDescent="0.25">
      <c r="A275" s="19">
        <v>280300</v>
      </c>
      <c r="B275" s="20" t="s">
        <v>289</v>
      </c>
    </row>
    <row r="276" spans="1:2" ht="90" x14ac:dyDescent="0.25">
      <c r="A276" s="19">
        <v>280400</v>
      </c>
      <c r="B276" s="20" t="s">
        <v>290</v>
      </c>
    </row>
    <row r="277" spans="1:2" ht="165" x14ac:dyDescent="0.25">
      <c r="A277" s="19">
        <v>280500</v>
      </c>
      <c r="B277" s="20" t="s">
        <v>291</v>
      </c>
    </row>
    <row r="278" spans="1:2" ht="60" x14ac:dyDescent="0.25">
      <c r="A278" s="19">
        <v>290000</v>
      </c>
      <c r="B278" s="20" t="s">
        <v>292</v>
      </c>
    </row>
    <row r="279" spans="1:2" ht="45" x14ac:dyDescent="0.25">
      <c r="A279" s="19">
        <v>290100</v>
      </c>
      <c r="B279" s="20" t="s">
        <v>293</v>
      </c>
    </row>
    <row r="280" spans="1:2" ht="30" x14ac:dyDescent="0.25">
      <c r="A280" s="19">
        <v>290200</v>
      </c>
      <c r="B280" s="20" t="s">
        <v>294</v>
      </c>
    </row>
    <row r="281" spans="1:2" ht="45" x14ac:dyDescent="0.25">
      <c r="A281" s="19">
        <v>290300</v>
      </c>
      <c r="B281" s="20" t="s">
        <v>295</v>
      </c>
    </row>
    <row r="282" spans="1:2" ht="30" x14ac:dyDescent="0.25">
      <c r="A282" s="19">
        <v>300000</v>
      </c>
      <c r="B282" s="20" t="s">
        <v>296</v>
      </c>
    </row>
    <row r="283" spans="1:2" ht="45" x14ac:dyDescent="0.25">
      <c r="A283" s="21">
        <v>300001</v>
      </c>
      <c r="B283" s="22" t="s">
        <v>297</v>
      </c>
    </row>
    <row r="284" spans="1:2" x14ac:dyDescent="0.25">
      <c r="A284" s="21">
        <v>300010</v>
      </c>
      <c r="B284" s="22" t="s">
        <v>298</v>
      </c>
    </row>
    <row r="285" spans="1:2" ht="45" x14ac:dyDescent="0.25">
      <c r="A285" s="21">
        <v>300020</v>
      </c>
      <c r="B285" s="22" t="s">
        <v>299</v>
      </c>
    </row>
    <row r="286" spans="1:2" ht="45" x14ac:dyDescent="0.25">
      <c r="A286" s="21">
        <v>300100</v>
      </c>
      <c r="B286" s="22" t="s">
        <v>300</v>
      </c>
    </row>
    <row r="287" spans="1:2" ht="30" x14ac:dyDescent="0.25">
      <c r="A287" s="21">
        <v>300200</v>
      </c>
      <c r="B287" s="22" t="s">
        <v>301</v>
      </c>
    </row>
    <row r="288" spans="1:2" ht="45" x14ac:dyDescent="0.25">
      <c r="A288" s="21">
        <v>300210</v>
      </c>
      <c r="B288" s="22" t="s">
        <v>302</v>
      </c>
    </row>
    <row r="289" spans="1:2" ht="45" x14ac:dyDescent="0.25">
      <c r="A289" s="21">
        <v>300220</v>
      </c>
      <c r="B289" s="22" t="s">
        <v>303</v>
      </c>
    </row>
    <row r="290" spans="1:2" ht="75" x14ac:dyDescent="0.25">
      <c r="A290" s="21">
        <v>300230</v>
      </c>
      <c r="B290" s="22" t="s">
        <v>304</v>
      </c>
    </row>
    <row r="291" spans="1:2" ht="30" x14ac:dyDescent="0.25">
      <c r="A291" s="21">
        <v>300300</v>
      </c>
      <c r="B291" s="22" t="s">
        <v>305</v>
      </c>
    </row>
    <row r="292" spans="1:2" ht="105" x14ac:dyDescent="0.25">
      <c r="A292" s="21">
        <v>300400</v>
      </c>
      <c r="B292" s="22" t="s">
        <v>306</v>
      </c>
    </row>
    <row r="293" spans="1:2" ht="30" x14ac:dyDescent="0.25">
      <c r="A293" s="21">
        <v>300500</v>
      </c>
      <c r="B293" s="22" t="s">
        <v>307</v>
      </c>
    </row>
    <row r="294" spans="1:2" ht="60" x14ac:dyDescent="0.25">
      <c r="A294" s="21">
        <v>300600</v>
      </c>
      <c r="B294" s="22" t="s">
        <v>308</v>
      </c>
    </row>
    <row r="295" spans="1:2" ht="30" x14ac:dyDescent="0.25">
      <c r="A295" s="21">
        <v>300700</v>
      </c>
      <c r="B295" s="22" t="s">
        <v>309</v>
      </c>
    </row>
    <row r="296" spans="1:2" ht="30" x14ac:dyDescent="0.25">
      <c r="A296" s="19">
        <v>310000</v>
      </c>
      <c r="B296" s="20" t="s">
        <v>310</v>
      </c>
    </row>
    <row r="297" spans="1:2" ht="45" x14ac:dyDescent="0.25">
      <c r="A297" s="19">
        <v>310100</v>
      </c>
      <c r="B297" s="20" t="s">
        <v>311</v>
      </c>
    </row>
    <row r="298" spans="1:2" ht="30" x14ac:dyDescent="0.25">
      <c r="A298" s="19">
        <v>320000</v>
      </c>
      <c r="B298" s="20" t="s">
        <v>312</v>
      </c>
    </row>
    <row r="299" spans="1:2" ht="30" x14ac:dyDescent="0.25">
      <c r="A299" s="19">
        <v>320100</v>
      </c>
      <c r="B299" s="20" t="s">
        <v>313</v>
      </c>
    </row>
    <row r="300" spans="1:2" ht="45" x14ac:dyDescent="0.25">
      <c r="A300" s="19">
        <v>320200</v>
      </c>
      <c r="B300" s="20" t="s">
        <v>300</v>
      </c>
    </row>
    <row r="301" spans="1:2" ht="30" x14ac:dyDescent="0.25">
      <c r="A301" s="19">
        <v>320300</v>
      </c>
      <c r="B301" s="20" t="s">
        <v>314</v>
      </c>
    </row>
    <row r="302" spans="1:2" ht="30" x14ac:dyDescent="0.25">
      <c r="A302" s="19">
        <v>320400</v>
      </c>
      <c r="B302" s="20" t="s">
        <v>307</v>
      </c>
    </row>
    <row r="303" spans="1:2" ht="30" x14ac:dyDescent="0.25">
      <c r="A303" s="19">
        <v>320500</v>
      </c>
      <c r="B303" s="20" t="s">
        <v>301</v>
      </c>
    </row>
    <row r="304" spans="1:2" ht="30" x14ac:dyDescent="0.25">
      <c r="A304" s="19">
        <v>320600</v>
      </c>
      <c r="B304" s="20" t="s">
        <v>305</v>
      </c>
    </row>
    <row r="305" spans="1:2" ht="60" x14ac:dyDescent="0.25">
      <c r="A305" s="19">
        <v>320700</v>
      </c>
      <c r="B305" s="20" t="s">
        <v>308</v>
      </c>
    </row>
    <row r="306" spans="1:2" ht="105" x14ac:dyDescent="0.25">
      <c r="A306" s="19">
        <v>320800</v>
      </c>
      <c r="B306" s="20" t="s">
        <v>315</v>
      </c>
    </row>
    <row r="307" spans="1:2" ht="75" x14ac:dyDescent="0.25">
      <c r="A307" s="19">
        <v>320510</v>
      </c>
      <c r="B307" s="20" t="s">
        <v>316</v>
      </c>
    </row>
    <row r="308" spans="1:2" ht="45" x14ac:dyDescent="0.25">
      <c r="A308" s="19">
        <v>320520</v>
      </c>
      <c r="B308" s="20" t="s">
        <v>303</v>
      </c>
    </row>
    <row r="309" spans="1:2" ht="45" x14ac:dyDescent="0.25">
      <c r="A309" s="19">
        <v>320530</v>
      </c>
      <c r="B309" s="20" t="s">
        <v>302</v>
      </c>
    </row>
    <row r="310" spans="1:2" ht="30" x14ac:dyDescent="0.25">
      <c r="A310" s="19">
        <v>320900</v>
      </c>
      <c r="B310" s="20" t="s">
        <v>317</v>
      </c>
    </row>
    <row r="311" spans="1:2" ht="30" x14ac:dyDescent="0.25">
      <c r="A311" s="19">
        <v>400000</v>
      </c>
      <c r="B311" s="20" t="s">
        <v>318</v>
      </c>
    </row>
    <row r="312" spans="1:2" ht="60" x14ac:dyDescent="0.25">
      <c r="A312" s="19">
        <v>400100</v>
      </c>
      <c r="B312" s="20" t="s">
        <v>319</v>
      </c>
    </row>
    <row r="313" spans="1:2" ht="30" x14ac:dyDescent="0.25">
      <c r="A313" s="19">
        <v>400200</v>
      </c>
      <c r="B313" s="20" t="s">
        <v>320</v>
      </c>
    </row>
    <row r="314" spans="1:2" ht="30" x14ac:dyDescent="0.25">
      <c r="A314" s="19">
        <v>500000</v>
      </c>
      <c r="B314" s="20" t="s">
        <v>321</v>
      </c>
    </row>
    <row r="315" spans="1:2" x14ac:dyDescent="0.25">
      <c r="A315" s="19">
        <v>500001</v>
      </c>
      <c r="B315" s="20" t="s">
        <v>322</v>
      </c>
    </row>
    <row r="316" spans="1:2" ht="45" x14ac:dyDescent="0.25">
      <c r="A316" s="19">
        <v>500010</v>
      </c>
      <c r="B316" s="20" t="s">
        <v>323</v>
      </c>
    </row>
    <row r="317" spans="1:2" x14ac:dyDescent="0.25">
      <c r="A317" s="19">
        <v>500020</v>
      </c>
      <c r="B317" s="20" t="s">
        <v>324</v>
      </c>
    </row>
    <row r="318" spans="1:2" ht="30" x14ac:dyDescent="0.25">
      <c r="A318" s="19">
        <v>500030</v>
      </c>
      <c r="B318" s="20" t="s">
        <v>325</v>
      </c>
    </row>
    <row r="319" spans="1:2" ht="60" x14ac:dyDescent="0.25">
      <c r="A319" s="19">
        <v>500100</v>
      </c>
      <c r="B319" s="20" t="s">
        <v>326</v>
      </c>
    </row>
    <row r="320" spans="1:2" ht="90" x14ac:dyDescent="0.25">
      <c r="A320" s="19">
        <v>500201</v>
      </c>
      <c r="B320" s="20" t="s">
        <v>327</v>
      </c>
    </row>
    <row r="321" spans="1:2" ht="45" x14ac:dyDescent="0.25">
      <c r="A321" s="19">
        <v>500202</v>
      </c>
      <c r="B321" s="20" t="s">
        <v>328</v>
      </c>
    </row>
    <row r="322" spans="1:2" ht="60" x14ac:dyDescent="0.25">
      <c r="A322" s="19">
        <v>500300</v>
      </c>
      <c r="B322" s="20" t="s">
        <v>329</v>
      </c>
    </row>
    <row r="323" spans="1:2" ht="60" x14ac:dyDescent="0.25">
      <c r="A323" s="19">
        <v>500400</v>
      </c>
      <c r="B323" s="20" t="s">
        <v>330</v>
      </c>
    </row>
    <row r="324" spans="1:2" ht="30" x14ac:dyDescent="0.25">
      <c r="A324" s="19">
        <v>500401</v>
      </c>
      <c r="B324" s="20" t="s">
        <v>331</v>
      </c>
    </row>
    <row r="325" spans="1:2" x14ac:dyDescent="0.25">
      <c r="A325" s="19">
        <v>500402</v>
      </c>
      <c r="B325" s="20" t="s">
        <v>332</v>
      </c>
    </row>
    <row r="326" spans="1:2" x14ac:dyDescent="0.25">
      <c r="A326" s="19">
        <v>500403</v>
      </c>
      <c r="B326" s="20" t="s">
        <v>333</v>
      </c>
    </row>
    <row r="327" spans="1:2" ht="30" x14ac:dyDescent="0.25">
      <c r="A327" s="19">
        <v>500404</v>
      </c>
      <c r="B327" s="20" t="s">
        <v>334</v>
      </c>
    </row>
    <row r="328" spans="1:2" ht="135" x14ac:dyDescent="0.25">
      <c r="A328" s="19">
        <v>500405</v>
      </c>
      <c r="B328" s="20" t="s">
        <v>335</v>
      </c>
    </row>
    <row r="329" spans="1:2" x14ac:dyDescent="0.25">
      <c r="A329" s="19">
        <v>500500</v>
      </c>
      <c r="B329" s="20" t="s">
        <v>336</v>
      </c>
    </row>
    <row r="330" spans="1:2" ht="45" x14ac:dyDescent="0.25">
      <c r="A330" s="19">
        <v>500501</v>
      </c>
      <c r="B330" s="20" t="s">
        <v>337</v>
      </c>
    </row>
    <row r="331" spans="1:2" ht="30" x14ac:dyDescent="0.25">
      <c r="A331" s="19">
        <v>500600</v>
      </c>
      <c r="B331" s="20" t="s">
        <v>338</v>
      </c>
    </row>
    <row r="332" spans="1:2" ht="45" x14ac:dyDescent="0.25">
      <c r="A332" s="19">
        <v>500700</v>
      </c>
      <c r="B332" s="20" t="s">
        <v>339</v>
      </c>
    </row>
    <row r="333" spans="1:2" ht="30" x14ac:dyDescent="0.25">
      <c r="A333" s="19">
        <v>500710</v>
      </c>
      <c r="B333" s="20" t="s">
        <v>340</v>
      </c>
    </row>
    <row r="334" spans="1:2" ht="30" x14ac:dyDescent="0.25">
      <c r="A334" s="19">
        <v>600000</v>
      </c>
      <c r="B334" s="20" t="s">
        <v>341</v>
      </c>
    </row>
    <row r="335" spans="1:2" ht="60" x14ac:dyDescent="0.25">
      <c r="A335" s="19">
        <v>600100</v>
      </c>
      <c r="B335" s="20" t="s">
        <v>342</v>
      </c>
    </row>
    <row r="336" spans="1:2" ht="30" x14ac:dyDescent="0.25">
      <c r="A336" s="19">
        <v>600110</v>
      </c>
      <c r="B336" s="20" t="s">
        <v>343</v>
      </c>
    </row>
    <row r="337" spans="1:2" ht="30" x14ac:dyDescent="0.25">
      <c r="A337" s="19">
        <v>600200</v>
      </c>
      <c r="B337" s="20" t="s">
        <v>344</v>
      </c>
    </row>
    <row r="338" spans="1:2" ht="45" x14ac:dyDescent="0.25">
      <c r="A338" s="19">
        <v>600210</v>
      </c>
      <c r="B338" s="20" t="s">
        <v>345</v>
      </c>
    </row>
    <row r="339" spans="1:2" ht="45" x14ac:dyDescent="0.25">
      <c r="A339" s="19">
        <v>600300</v>
      </c>
      <c r="B339" s="20" t="s">
        <v>346</v>
      </c>
    </row>
    <row r="340" spans="1:2" ht="30" x14ac:dyDescent="0.25">
      <c r="A340" s="19">
        <v>600310</v>
      </c>
      <c r="B340" s="20" t="s">
        <v>347</v>
      </c>
    </row>
    <row r="341" spans="1:2" x14ac:dyDescent="0.25">
      <c r="A341" s="19">
        <v>800000</v>
      </c>
      <c r="B341" s="20" t="s">
        <v>348</v>
      </c>
    </row>
    <row r="342" spans="1:2" x14ac:dyDescent="0.25">
      <c r="A342" s="17"/>
      <c r="B342" s="17"/>
    </row>
    <row r="343" spans="1:2" x14ac:dyDescent="0.25">
      <c r="A343" s="17"/>
      <c r="B343" s="17"/>
    </row>
    <row r="344" spans="1:2" x14ac:dyDescent="0.25">
      <c r="A344" s="17"/>
      <c r="B344" s="17"/>
    </row>
    <row r="345" spans="1:2" x14ac:dyDescent="0.25">
      <c r="A345" s="23"/>
      <c r="B345" s="23"/>
    </row>
    <row r="346" spans="1:2" x14ac:dyDescent="0.25">
      <c r="A346" s="23"/>
      <c r="B346" s="23"/>
    </row>
    <row r="347" spans="1:2" x14ac:dyDescent="0.25">
      <c r="A347" s="23"/>
      <c r="B347" s="23"/>
    </row>
    <row r="348" spans="1:2" x14ac:dyDescent="0.25">
      <c r="A348" s="23"/>
      <c r="B348" s="23"/>
    </row>
    <row r="349" spans="1:2" x14ac:dyDescent="0.25">
      <c r="A349" s="23"/>
      <c r="B349" s="23"/>
    </row>
    <row r="350" spans="1:2" x14ac:dyDescent="0.25">
      <c r="A350" s="23"/>
      <c r="B350" s="23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396"/>
  <sheetViews>
    <sheetView topLeftCell="K1" zoomScale="96" zoomScaleNormal="96" workbookViewId="0">
      <pane ySplit="1" topLeftCell="A2" activePane="bottomLeft" state="frozen"/>
      <selection activeCell="G1" sqref="G1"/>
      <selection pane="bottomLeft" activeCell="M112" sqref="M112"/>
    </sheetView>
  </sheetViews>
  <sheetFormatPr defaultRowHeight="15" x14ac:dyDescent="0.25"/>
  <cols>
    <col min="1" max="3" width="26" style="15" customWidth="1"/>
    <col min="4" max="6" width="26" customWidth="1"/>
    <col min="7" max="7" width="26" style="23" customWidth="1"/>
    <col min="8" max="13" width="26" customWidth="1"/>
    <col min="14" max="14" width="29.5703125" customWidth="1"/>
    <col min="15" max="17" width="26" customWidth="1"/>
    <col min="18" max="18" width="32.28515625" customWidth="1"/>
  </cols>
  <sheetData>
    <row r="1" spans="1:18" ht="25.5" x14ac:dyDescent="0.25">
      <c r="A1" s="14" t="s">
        <v>16</v>
      </c>
      <c r="B1" s="14" t="s">
        <v>17</v>
      </c>
      <c r="C1" s="14" t="s">
        <v>18</v>
      </c>
      <c r="D1" s="1" t="s">
        <v>0</v>
      </c>
      <c r="E1" s="1" t="s">
        <v>1</v>
      </c>
      <c r="F1" s="2" t="s">
        <v>2</v>
      </c>
      <c r="G1" s="1" t="s">
        <v>3</v>
      </c>
      <c r="H1" s="1" t="s">
        <v>4</v>
      </c>
      <c r="I1" s="3" t="s">
        <v>5</v>
      </c>
      <c r="J1" s="4" t="s">
        <v>6</v>
      </c>
      <c r="K1" s="1" t="s">
        <v>7</v>
      </c>
      <c r="L1" s="3" t="s">
        <v>8</v>
      </c>
      <c r="M1" s="3" t="s">
        <v>9</v>
      </c>
      <c r="N1" s="3" t="s">
        <v>10</v>
      </c>
      <c r="O1" s="3" t="s">
        <v>11</v>
      </c>
      <c r="P1" s="5" t="s">
        <v>12</v>
      </c>
      <c r="Q1" s="5" t="s">
        <v>13</v>
      </c>
      <c r="R1" s="5" t="s">
        <v>14</v>
      </c>
    </row>
    <row r="2" spans="1:18" ht="25.5" hidden="1" x14ac:dyDescent="0.25">
      <c r="A2" s="13" t="s">
        <v>480</v>
      </c>
      <c r="B2" s="13" t="s">
        <v>481</v>
      </c>
      <c r="C2" s="10">
        <v>43602</v>
      </c>
      <c r="D2" s="6">
        <v>100070</v>
      </c>
      <c r="E2" s="6" t="str">
        <f>VLOOKUP(D2,'c.c'!A$4:B$341,2,FALSE)</f>
        <v>POSTO MÉDICO</v>
      </c>
      <c r="F2" s="7">
        <v>1</v>
      </c>
      <c r="G2" s="8" t="str">
        <f>VLOOKUP(F2,'controle saldo'!A$2:J$240,3,FALSE)</f>
        <v>ÁCIDO ACETILSALICÍLICO, DOSAGEM 100.</v>
      </c>
      <c r="H2" s="7">
        <v>10</v>
      </c>
      <c r="I2" s="9">
        <f>VLOOKUP(F2,'controle saldo'!A$2:J$250,10,FALSE)</f>
        <v>5.58</v>
      </c>
      <c r="J2" s="10">
        <v>43328</v>
      </c>
      <c r="K2" s="6" t="s">
        <v>637</v>
      </c>
      <c r="L2" s="6">
        <v>10</v>
      </c>
      <c r="M2" s="11">
        <f>L2*I2</f>
        <v>55.8</v>
      </c>
      <c r="N2" s="29">
        <v>43447</v>
      </c>
      <c r="O2" s="113" t="s">
        <v>658</v>
      </c>
      <c r="P2" s="6"/>
      <c r="Q2" s="6"/>
      <c r="R2" s="6" t="s">
        <v>633</v>
      </c>
    </row>
    <row r="3" spans="1:18" ht="25.5" hidden="1" x14ac:dyDescent="0.25">
      <c r="A3" s="13" t="s">
        <v>480</v>
      </c>
      <c r="B3" s="13" t="s">
        <v>481</v>
      </c>
      <c r="C3" s="10">
        <v>43602</v>
      </c>
      <c r="D3" s="6">
        <v>100070</v>
      </c>
      <c r="E3" s="6" t="str">
        <f>VLOOKUP(D3,'c.c'!A$4:B$341,2,FALSE)</f>
        <v>POSTO MÉDICO</v>
      </c>
      <c r="F3" s="7">
        <v>4</v>
      </c>
      <c r="G3" s="8" t="str">
        <f>VLOOKUP(F3,'controle saldo'!A$2:J$240,3,FALSE)</f>
        <v>ÁCIDO MEFENÂMICO, DOSAGEM 500 MG</v>
      </c>
      <c r="H3" s="7">
        <v>100</v>
      </c>
      <c r="I3" s="9">
        <f>VLOOKUP(F3,'controle saldo'!A$2:J$250,10,FALSE)</f>
        <v>0.3</v>
      </c>
      <c r="J3" s="10">
        <v>43328</v>
      </c>
      <c r="K3" s="6" t="s">
        <v>638</v>
      </c>
      <c r="L3" s="6">
        <v>100</v>
      </c>
      <c r="M3" s="11">
        <f>I3*L3</f>
        <v>30</v>
      </c>
      <c r="N3" s="31">
        <v>43409</v>
      </c>
      <c r="O3" s="34" t="s">
        <v>653</v>
      </c>
      <c r="P3" s="6"/>
      <c r="Q3" s="6"/>
      <c r="R3" s="6" t="s">
        <v>633</v>
      </c>
    </row>
    <row r="4" spans="1:18" ht="51" hidden="1" x14ac:dyDescent="0.25">
      <c r="A4" s="13" t="s">
        <v>480</v>
      </c>
      <c r="B4" s="13" t="s">
        <v>481</v>
      </c>
      <c r="C4" s="10">
        <v>43602</v>
      </c>
      <c r="D4" s="6">
        <v>100070</v>
      </c>
      <c r="E4" s="6" t="str">
        <f>VLOOKUP(D4,'c.c'!A$4:B$341,2,FALSE)</f>
        <v>POSTO MÉDICO</v>
      </c>
      <c r="F4" s="7">
        <v>5</v>
      </c>
      <c r="G4" s="8" t="str">
        <f>VLOOKUP(F4,'controle saldo'!A$2:J$240,3,FALSE)</f>
        <v>ÁCIDO TRANEXÂMICO, DOSAGEM 50 MG/ML, FORMA FARMACÊUTICA SOLUÇÃO INJETÁVEL</v>
      </c>
      <c r="H4" s="7">
        <v>10</v>
      </c>
      <c r="I4" s="9">
        <f>VLOOKUP(F4,'controle saldo'!A$2:J$250,10,FALSE)</f>
        <v>2.7</v>
      </c>
      <c r="J4" s="10">
        <v>43328</v>
      </c>
      <c r="K4" s="6" t="s">
        <v>637</v>
      </c>
      <c r="L4" s="6">
        <v>10</v>
      </c>
      <c r="M4" s="11">
        <f t="shared" ref="M4:M5" si="0">L4*I4</f>
        <v>27</v>
      </c>
      <c r="N4" s="29">
        <v>43447</v>
      </c>
      <c r="O4" s="113" t="s">
        <v>658</v>
      </c>
      <c r="P4" s="6"/>
      <c r="Q4" s="6"/>
      <c r="R4" s="6" t="s">
        <v>633</v>
      </c>
    </row>
    <row r="5" spans="1:18" ht="38.25" hidden="1" x14ac:dyDescent="0.25">
      <c r="A5" s="13" t="s">
        <v>480</v>
      </c>
      <c r="B5" s="13" t="s">
        <v>481</v>
      </c>
      <c r="C5" s="10">
        <v>43602</v>
      </c>
      <c r="D5" s="6">
        <v>100070</v>
      </c>
      <c r="E5" s="6" t="str">
        <f>VLOOKUP(D5,'c.c'!A$4:B$341,2,FALSE)</f>
        <v>POSTO MÉDICO</v>
      </c>
      <c r="F5" s="7">
        <v>7</v>
      </c>
      <c r="G5" s="8" t="str">
        <f>VLOOKUP(F5,'controle saldo'!A$2:J$240,3,FALSE)</f>
        <v>ÁGUA DESTILADA, ASPECTO FÍSICO BIDESTILADA, ESTÉRIL, APIROGÊNICA</v>
      </c>
      <c r="H5" s="7">
        <v>20</v>
      </c>
      <c r="I5" s="9">
        <f>VLOOKUP(F5,'controle saldo'!A$2:J$250,10,FALSE)</f>
        <v>4.63</v>
      </c>
      <c r="J5" s="10">
        <v>43328</v>
      </c>
      <c r="K5" s="6" t="s">
        <v>637</v>
      </c>
      <c r="L5" s="6">
        <v>20</v>
      </c>
      <c r="M5" s="11">
        <f t="shared" si="0"/>
        <v>92.6</v>
      </c>
      <c r="N5" s="29">
        <v>43447</v>
      </c>
      <c r="O5" s="113" t="s">
        <v>658</v>
      </c>
      <c r="P5" s="6"/>
      <c r="Q5" s="6"/>
      <c r="R5" s="6" t="s">
        <v>633</v>
      </c>
    </row>
    <row r="6" spans="1:18" ht="38.25" hidden="1" x14ac:dyDescent="0.25">
      <c r="A6" s="13" t="s">
        <v>480</v>
      </c>
      <c r="B6" s="13" t="s">
        <v>481</v>
      </c>
      <c r="C6" s="10">
        <v>43602</v>
      </c>
      <c r="D6" s="6">
        <v>100070</v>
      </c>
      <c r="E6" s="6" t="str">
        <f>VLOOKUP(D6,'c.c'!A$4:B$341,2,FALSE)</f>
        <v>POSTO MÉDICO</v>
      </c>
      <c r="F6" s="7">
        <v>14</v>
      </c>
      <c r="G6" s="8" t="str">
        <f>VLOOKUP(F6,'controle saldo'!A$2:J$240,3,FALSE)</f>
        <v>ATROPINA SULFATO, DOSAGEM 0,25 MG/ML, USO SOLUÇÃO INJETÁVEL</v>
      </c>
      <c r="H6" s="7">
        <v>200</v>
      </c>
      <c r="I6" s="9">
        <f>VLOOKUP(F6,'controle saldo'!A$2:J$250,10,FALSE)</f>
        <v>0.56000000000000005</v>
      </c>
      <c r="J6" s="10">
        <v>43328</v>
      </c>
      <c r="K6" s="6" t="s">
        <v>639</v>
      </c>
      <c r="L6" s="6">
        <v>200</v>
      </c>
      <c r="M6" s="11">
        <f>L6*I6</f>
        <v>112.00000000000001</v>
      </c>
      <c r="N6" s="29">
        <v>43357</v>
      </c>
      <c r="O6" s="13" t="s">
        <v>640</v>
      </c>
      <c r="P6" s="6"/>
      <c r="Q6" s="6"/>
      <c r="R6" s="6" t="s">
        <v>633</v>
      </c>
    </row>
    <row r="7" spans="1:18" ht="51" hidden="1" x14ac:dyDescent="0.25">
      <c r="A7" s="13" t="s">
        <v>480</v>
      </c>
      <c r="B7" s="13" t="s">
        <v>481</v>
      </c>
      <c r="C7" s="10">
        <v>43602</v>
      </c>
      <c r="D7" s="6">
        <v>100070</v>
      </c>
      <c r="E7" s="6" t="str">
        <f>VLOOKUP(D7,'c.c'!A$4:B$341,2,FALSE)</f>
        <v>POSTO MÉDICO</v>
      </c>
      <c r="F7" s="7">
        <v>17</v>
      </c>
      <c r="G7" s="8" t="str">
        <f>VLOOKUP(F7,'controle saldo'!A$2:J$240,3,FALSE)</f>
        <v>BENZILPENICILINA, APRESENTAÇÃO BENZATINA, DOSAGEM 1.200.000UI, USO INJETÁVEL</v>
      </c>
      <c r="H7" s="7">
        <v>200</v>
      </c>
      <c r="I7" s="9">
        <f>VLOOKUP(F7,'controle saldo'!A$2:J$250,10,FALSE)</f>
        <v>11.04</v>
      </c>
      <c r="J7" s="10">
        <v>43328</v>
      </c>
      <c r="K7" s="6" t="s">
        <v>631</v>
      </c>
      <c r="L7" s="6">
        <v>200</v>
      </c>
      <c r="M7" s="11">
        <f>I7*L7</f>
        <v>2208</v>
      </c>
      <c r="N7" s="31">
        <v>43342</v>
      </c>
      <c r="O7" s="34" t="s">
        <v>632</v>
      </c>
      <c r="P7" s="6"/>
      <c r="Q7" s="6"/>
      <c r="R7" s="108" t="s">
        <v>633</v>
      </c>
    </row>
    <row r="8" spans="1:18" ht="25.5" hidden="1" x14ac:dyDescent="0.25">
      <c r="A8" s="13" t="s">
        <v>480</v>
      </c>
      <c r="B8" s="13" t="s">
        <v>481</v>
      </c>
      <c r="C8" s="10">
        <v>43602</v>
      </c>
      <c r="D8" s="6">
        <v>100070</v>
      </c>
      <c r="E8" s="6" t="str">
        <f>VLOOKUP(D8,'c.c'!A$4:B$341,2,FALSE)</f>
        <v>POSTO MÉDICO</v>
      </c>
      <c r="F8" s="7">
        <v>21</v>
      </c>
      <c r="G8" s="8" t="str">
        <f>VLOOKUP(F8,'controle saldo'!A$2:J$240,3,FALSE)</f>
        <v>BROMOPRIDA, DOSAGEM 10 MG</v>
      </c>
      <c r="H8" s="7">
        <v>100</v>
      </c>
      <c r="I8" s="9">
        <f>VLOOKUP(F8,'controle saldo'!A$2:J$250,10,FALSE)</f>
        <v>1.2</v>
      </c>
      <c r="J8" s="10">
        <v>43328</v>
      </c>
      <c r="K8" s="6" t="s">
        <v>637</v>
      </c>
      <c r="L8" s="6">
        <v>100</v>
      </c>
      <c r="M8" s="11">
        <f t="shared" ref="M8:M9" si="1">L8*I8</f>
        <v>120</v>
      </c>
      <c r="N8" s="29">
        <v>43447</v>
      </c>
      <c r="O8" s="113" t="s">
        <v>658</v>
      </c>
      <c r="P8" s="6"/>
      <c r="Q8" s="6"/>
      <c r="R8" s="6" t="s">
        <v>633</v>
      </c>
    </row>
    <row r="9" spans="1:18" ht="25.5" hidden="1" x14ac:dyDescent="0.25">
      <c r="A9" s="13" t="s">
        <v>480</v>
      </c>
      <c r="B9" s="13" t="s">
        <v>481</v>
      </c>
      <c r="C9" s="10">
        <v>43602</v>
      </c>
      <c r="D9" s="6">
        <v>100070</v>
      </c>
      <c r="E9" s="6" t="str">
        <f>VLOOKUP(D9,'c.c'!A$4:B$341,2,FALSE)</f>
        <v>POSTO MÉDICO</v>
      </c>
      <c r="F9" s="7">
        <v>28</v>
      </c>
      <c r="G9" s="8" t="str">
        <f>VLOOKUP(F9,'controle saldo'!A$2:J$240,3,FALSE)</f>
        <v>CLONIDINA CLORIDRATO, CONCENTRAÇÃO 0,1 MG</v>
      </c>
      <c r="H9" s="7">
        <v>30</v>
      </c>
      <c r="I9" s="9">
        <f>VLOOKUP(F9,'controle saldo'!A$2:J$250,10,FALSE)</f>
        <v>0.33</v>
      </c>
      <c r="J9" s="10">
        <v>43328</v>
      </c>
      <c r="K9" s="6" t="s">
        <v>637</v>
      </c>
      <c r="L9" s="6">
        <v>30</v>
      </c>
      <c r="M9" s="11">
        <f t="shared" si="1"/>
        <v>9.9</v>
      </c>
      <c r="N9" s="29">
        <v>43447</v>
      </c>
      <c r="O9" s="113" t="s">
        <v>658</v>
      </c>
      <c r="P9" s="6"/>
      <c r="Q9" s="6"/>
      <c r="R9" s="6" t="s">
        <v>633</v>
      </c>
    </row>
    <row r="10" spans="1:18" ht="25.5" hidden="1" x14ac:dyDescent="0.25">
      <c r="A10" s="13" t="s">
        <v>480</v>
      </c>
      <c r="B10" s="13" t="s">
        <v>481</v>
      </c>
      <c r="C10" s="10">
        <v>43602</v>
      </c>
      <c r="D10" s="6">
        <v>100070</v>
      </c>
      <c r="E10" s="6" t="str">
        <f>VLOOKUP(D10,'c.c'!A$4:B$341,2,FALSE)</f>
        <v>POSTO MÉDICO</v>
      </c>
      <c r="F10" s="7">
        <v>29</v>
      </c>
      <c r="G10" s="8" t="str">
        <f>VLOOKUP(F10,'controle saldo'!A$2:J$240,3,FALSE)</f>
        <v>CLOPIDOGREL, DOSAGEM 75 MG</v>
      </c>
      <c r="H10" s="7">
        <v>90</v>
      </c>
      <c r="I10" s="9">
        <f>VLOOKUP(F10,'controle saldo'!A$2:J$250,10,FALSE)</f>
        <v>0.99</v>
      </c>
      <c r="J10" s="10">
        <v>43328</v>
      </c>
      <c r="K10" s="6" t="s">
        <v>634</v>
      </c>
      <c r="L10" s="6">
        <v>90</v>
      </c>
      <c r="M10" s="11">
        <f>I10*L10</f>
        <v>89.1</v>
      </c>
      <c r="N10" s="29">
        <v>43353</v>
      </c>
      <c r="O10" s="13" t="s">
        <v>635</v>
      </c>
      <c r="P10" s="6"/>
      <c r="Q10" s="6"/>
      <c r="R10" s="6" t="s">
        <v>633</v>
      </c>
    </row>
    <row r="11" spans="1:18" ht="51" hidden="1" x14ac:dyDescent="0.25">
      <c r="A11" s="13" t="s">
        <v>480</v>
      </c>
      <c r="B11" s="13" t="s">
        <v>481</v>
      </c>
      <c r="C11" s="10">
        <v>43602</v>
      </c>
      <c r="D11" s="6">
        <v>100070</v>
      </c>
      <c r="E11" s="6" t="str">
        <f>VLOOKUP(D11,'c.c'!A$4:B$341,2,FALSE)</f>
        <v>POSTO MÉDICO</v>
      </c>
      <c r="F11" s="7">
        <v>38</v>
      </c>
      <c r="G11" s="8" t="str">
        <f>VLOOKUP(F11,'controle saldo'!A$2:J$240,3,FALSE)</f>
        <v>CLOREXIDINA DIGLUCONATO, DOSAGEM 2%, APLICAÇÃO DEGERMANTE</v>
      </c>
      <c r="H11" s="7">
        <v>5</v>
      </c>
      <c r="I11" s="9">
        <f>VLOOKUP(F11,'controle saldo'!A$2:J$250,10,FALSE)</f>
        <v>19.05</v>
      </c>
      <c r="J11" s="10">
        <v>43328</v>
      </c>
      <c r="K11" s="6" t="s">
        <v>637</v>
      </c>
      <c r="L11" s="6">
        <v>5</v>
      </c>
      <c r="M11" s="11">
        <f t="shared" ref="M11:M12" si="2">L11*I11</f>
        <v>95.25</v>
      </c>
      <c r="N11" s="29">
        <v>43447</v>
      </c>
      <c r="O11" s="113" t="s">
        <v>658</v>
      </c>
      <c r="P11" s="6"/>
      <c r="Q11" s="6"/>
      <c r="R11" s="6" t="s">
        <v>633</v>
      </c>
    </row>
    <row r="12" spans="1:18" ht="63.75" hidden="1" x14ac:dyDescent="0.25">
      <c r="A12" s="13" t="s">
        <v>480</v>
      </c>
      <c r="B12" s="13" t="s">
        <v>481</v>
      </c>
      <c r="C12" s="10">
        <v>43602</v>
      </c>
      <c r="D12" s="6">
        <v>100070</v>
      </c>
      <c r="E12" s="6" t="str">
        <f>VLOOKUP(D12,'c.c'!A$4:B$341,2,FALSE)</f>
        <v>POSTO MÉDICO</v>
      </c>
      <c r="F12" s="7">
        <v>39</v>
      </c>
      <c r="G12" s="8" t="str">
        <f>VLOOKUP(F12,'controle saldo'!A$2:J$240,3,FALSE)</f>
        <v>CLOREXIDINA DIGLICONATO, ASPECTO FÍSICO LÍQUIDO, CONCENTRAÇÃO EM SOLUÇÃO AQUOSA À 20%</v>
      </c>
      <c r="H12" s="7">
        <v>5</v>
      </c>
      <c r="I12" s="9">
        <f>VLOOKUP(F12,'controle saldo'!A$2:J$250,10,FALSE)</f>
        <v>16.03</v>
      </c>
      <c r="J12" s="10">
        <v>43328</v>
      </c>
      <c r="K12" s="6" t="s">
        <v>637</v>
      </c>
      <c r="L12" s="6">
        <v>5</v>
      </c>
      <c r="M12" s="11">
        <f t="shared" si="2"/>
        <v>80.150000000000006</v>
      </c>
      <c r="N12" s="29">
        <v>43447</v>
      </c>
      <c r="O12" s="113" t="s">
        <v>658</v>
      </c>
      <c r="P12" s="6"/>
      <c r="Q12" s="6"/>
      <c r="R12" s="6" t="s">
        <v>633</v>
      </c>
    </row>
    <row r="13" spans="1:18" ht="38.25" hidden="1" x14ac:dyDescent="0.25">
      <c r="A13" s="125" t="s">
        <v>480</v>
      </c>
      <c r="B13" s="125" t="s">
        <v>481</v>
      </c>
      <c r="C13" s="126">
        <v>43602</v>
      </c>
      <c r="D13" s="59">
        <v>100070</v>
      </c>
      <c r="E13" s="59" t="str">
        <f>VLOOKUP(D13,'c.c'!A$4:B$341,2,FALSE)</f>
        <v>POSTO MÉDICO</v>
      </c>
      <c r="F13" s="60">
        <v>42</v>
      </c>
      <c r="G13" s="127" t="str">
        <f>VLOOKUP(F13,'controle saldo'!A$2:J$240,3,FALSE)</f>
        <v>COLAGENASE, CONCENTRAÇÃO 0,6UI/G, USO POMADA</v>
      </c>
      <c r="H13" s="60">
        <v>50</v>
      </c>
      <c r="I13" s="128">
        <f>VLOOKUP(F13,'controle saldo'!A$2:J$250,10,FALSE)</f>
        <v>18.02</v>
      </c>
      <c r="J13" s="126">
        <v>43328</v>
      </c>
      <c r="K13" s="59" t="s">
        <v>641</v>
      </c>
      <c r="L13" s="59">
        <v>50</v>
      </c>
      <c r="M13" s="129">
        <f>L13*I13</f>
        <v>901</v>
      </c>
      <c r="N13" s="139">
        <v>43462</v>
      </c>
      <c r="O13" s="125" t="s">
        <v>687</v>
      </c>
      <c r="P13" s="59"/>
      <c r="Q13" s="59"/>
      <c r="R13" s="59" t="s">
        <v>655</v>
      </c>
    </row>
    <row r="14" spans="1:18" ht="51" hidden="1" x14ac:dyDescent="0.25">
      <c r="A14" s="13" t="s">
        <v>480</v>
      </c>
      <c r="B14" s="13" t="s">
        <v>481</v>
      </c>
      <c r="C14" s="10">
        <v>43602</v>
      </c>
      <c r="D14" s="6">
        <v>100070</v>
      </c>
      <c r="E14" s="6" t="str">
        <f>VLOOKUP(D14,'c.c'!A$4:B$341,2,FALSE)</f>
        <v>POSTO MÉDICO</v>
      </c>
      <c r="F14" s="7">
        <v>47</v>
      </c>
      <c r="G14" s="8" t="str">
        <f>VLOOKUP(F14,'controle saldo'!A$2:J$240,3,FALSE)</f>
        <v>DIAZEPAM, CONCENTRAÇÃO 10 MG/ML, FORMA FARMACEUTICA SOLUÇÃO INJETÁVEL</v>
      </c>
      <c r="H14" s="7">
        <v>50</v>
      </c>
      <c r="I14" s="9">
        <f>VLOOKUP(F14,'controle saldo'!A$2:J$250,10,FALSE)</f>
        <v>1.1499999999999999</v>
      </c>
      <c r="J14" s="10">
        <v>43328</v>
      </c>
      <c r="K14" s="6" t="s">
        <v>637</v>
      </c>
      <c r="L14" s="6">
        <v>50</v>
      </c>
      <c r="M14" s="11">
        <f>L14*I14</f>
        <v>57.499999999999993</v>
      </c>
      <c r="N14" s="29">
        <v>43447</v>
      </c>
      <c r="O14" s="113" t="s">
        <v>658</v>
      </c>
      <c r="P14" s="6"/>
      <c r="Q14" s="6"/>
      <c r="R14" s="6" t="s">
        <v>633</v>
      </c>
    </row>
    <row r="15" spans="1:18" ht="51" hidden="1" x14ac:dyDescent="0.25">
      <c r="A15" s="125" t="s">
        <v>480</v>
      </c>
      <c r="B15" s="125" t="s">
        <v>481</v>
      </c>
      <c r="C15" s="126">
        <v>43602</v>
      </c>
      <c r="D15" s="59">
        <v>100070</v>
      </c>
      <c r="E15" s="59" t="str">
        <f>VLOOKUP(D15,'c.c'!A$4:B$341,2,FALSE)</f>
        <v>POSTO MÉDICO</v>
      </c>
      <c r="F15" s="60">
        <v>52</v>
      </c>
      <c r="G15" s="127" t="str">
        <f>VLOOKUP(F15,'controle saldo'!A$2:J$240,3,FALSE)</f>
        <v>DIPIRONA SÓDICA, DOSAGEM 500 MG/ML, APRESENTAÇÃO SOLUÇÃO ORAL (GOTAS)</v>
      </c>
      <c r="H15" s="60">
        <v>50</v>
      </c>
      <c r="I15" s="128">
        <f>VLOOKUP(F15,'controle saldo'!A$2:J$250,10,FALSE)</f>
        <v>1.88</v>
      </c>
      <c r="J15" s="126">
        <v>43328</v>
      </c>
      <c r="K15" s="59" t="s">
        <v>641</v>
      </c>
      <c r="L15" s="59">
        <v>50</v>
      </c>
      <c r="M15" s="129">
        <f>L15*I15</f>
        <v>94</v>
      </c>
      <c r="N15" s="29">
        <v>43462</v>
      </c>
      <c r="O15" s="125" t="s">
        <v>687</v>
      </c>
      <c r="P15" s="59"/>
      <c r="Q15" s="59"/>
      <c r="R15" s="59" t="s">
        <v>655</v>
      </c>
    </row>
    <row r="16" spans="1:18" ht="51" hidden="1" x14ac:dyDescent="0.25">
      <c r="A16" s="13" t="s">
        <v>480</v>
      </c>
      <c r="B16" s="13" t="s">
        <v>481</v>
      </c>
      <c r="C16" s="10">
        <v>43602</v>
      </c>
      <c r="D16" s="6">
        <v>100070</v>
      </c>
      <c r="E16" s="6" t="str">
        <f>VLOOKUP(D16,'c.c'!A$4:B$341,2,FALSE)</f>
        <v>POSTO MÉDICO</v>
      </c>
      <c r="F16" s="7">
        <v>63</v>
      </c>
      <c r="G16" s="8" t="str">
        <f>VLOOKUP(F16,'controle saldo'!A$2:J$240,3,FALSE)</f>
        <v>FENOTEROL BROMIDRATO, CONCENTRAÇÃO 5 MG/ML, FORMA FARMACEUTICA SOLUÇÃO ORAL</v>
      </c>
      <c r="H16" s="7">
        <v>10</v>
      </c>
      <c r="I16" s="9">
        <f>VLOOKUP(F16,'controle saldo'!A$2:J$250,10,FALSE)</f>
        <v>3.42</v>
      </c>
      <c r="J16" s="10">
        <v>43328</v>
      </c>
      <c r="K16" s="6" t="s">
        <v>639</v>
      </c>
      <c r="L16" s="6">
        <v>10</v>
      </c>
      <c r="M16" s="11">
        <f>L16*I16</f>
        <v>34.200000000000003</v>
      </c>
      <c r="N16" s="29">
        <v>43357</v>
      </c>
      <c r="O16" s="13" t="s">
        <v>640</v>
      </c>
      <c r="P16" s="6"/>
      <c r="Q16" s="6"/>
      <c r="R16" s="6" t="s">
        <v>633</v>
      </c>
    </row>
    <row r="17" spans="1:18" ht="38.25" hidden="1" x14ac:dyDescent="0.25">
      <c r="A17" s="13" t="s">
        <v>480</v>
      </c>
      <c r="B17" s="13" t="s">
        <v>481</v>
      </c>
      <c r="C17" s="10">
        <v>43602</v>
      </c>
      <c r="D17" s="6">
        <v>100070</v>
      </c>
      <c r="E17" s="6" t="str">
        <f>VLOOKUP(D17,'c.c'!A$4:B$341,2,FALSE)</f>
        <v>POSTO MÉDICO</v>
      </c>
      <c r="F17" s="7">
        <v>78</v>
      </c>
      <c r="G17" s="8" t="str">
        <f>VLOOKUP(F17,'controle saldo'!A$2:J$240,3,FALSE)</f>
        <v>HIDRALAZINA, DOSAGEM 20 MG/ML, INDICAÇÃO SOLUÇÃO INJETÁVEL</v>
      </c>
      <c r="H17" s="7">
        <v>10</v>
      </c>
      <c r="I17" s="9">
        <f>VLOOKUP(F17,'controle saldo'!A$2:J$250,10,FALSE)</f>
        <v>4.2699999999999996</v>
      </c>
      <c r="J17" s="10">
        <v>43328</v>
      </c>
      <c r="K17" s="6" t="s">
        <v>637</v>
      </c>
      <c r="L17" s="6">
        <v>10</v>
      </c>
      <c r="M17" s="11">
        <f>L17*I17</f>
        <v>42.699999999999996</v>
      </c>
      <c r="N17" s="29">
        <v>43447</v>
      </c>
      <c r="O17" s="113" t="s">
        <v>658</v>
      </c>
      <c r="P17" s="6"/>
      <c r="Q17" s="6"/>
      <c r="R17" s="6" t="s">
        <v>633</v>
      </c>
    </row>
    <row r="18" spans="1:18" ht="76.5" hidden="1" x14ac:dyDescent="0.25">
      <c r="A18" s="13" t="s">
        <v>480</v>
      </c>
      <c r="B18" s="13" t="s">
        <v>481</v>
      </c>
      <c r="C18" s="10">
        <v>43602</v>
      </c>
      <c r="D18" s="6">
        <v>100070</v>
      </c>
      <c r="E18" s="6" t="str">
        <f>VLOOKUP(D18,'c.c'!A$4:B$341,2,FALSE)</f>
        <v>POSTO MÉDICO</v>
      </c>
      <c r="F18" s="7">
        <v>80</v>
      </c>
      <c r="G18" s="8" t="str">
        <f>VLOOKUP(F18,'controle saldo'!A$2:J$240,3,FALSE)</f>
        <v>HIDROCORTISONA, COMPOSIÇÃO SAL SUCCINATO SÓDICO, CONCENTRAÇÃO 500, FORMA FARMACÊUTICA PÓ LIÓFILO P/ INJETÁVEL.</v>
      </c>
      <c r="H18" s="7">
        <v>100</v>
      </c>
      <c r="I18" s="9">
        <f>VLOOKUP(F18,'controle saldo'!A$2:J$250,10,FALSE)</f>
        <v>7.49</v>
      </c>
      <c r="J18" s="10">
        <v>43328</v>
      </c>
      <c r="K18" s="6" t="s">
        <v>631</v>
      </c>
      <c r="L18" s="6">
        <v>100</v>
      </c>
      <c r="M18" s="11">
        <f>I18*L18</f>
        <v>749</v>
      </c>
      <c r="N18" s="31">
        <v>43342</v>
      </c>
      <c r="O18" s="34" t="s">
        <v>632</v>
      </c>
      <c r="P18" s="6"/>
      <c r="Q18" s="6"/>
      <c r="R18" s="107" t="s">
        <v>633</v>
      </c>
    </row>
    <row r="19" spans="1:18" ht="38.25" hidden="1" x14ac:dyDescent="0.25">
      <c r="A19" s="13" t="s">
        <v>480</v>
      </c>
      <c r="B19" s="13" t="s">
        <v>481</v>
      </c>
      <c r="C19" s="10">
        <v>43602</v>
      </c>
      <c r="D19" s="6">
        <v>100070</v>
      </c>
      <c r="E19" s="6" t="str">
        <f>VLOOKUP(D19,'c.c'!A$4:B$341,2,FALSE)</f>
        <v>POSTO MÉDICO</v>
      </c>
      <c r="F19" s="7">
        <v>82</v>
      </c>
      <c r="G19" s="8" t="str">
        <f>VLOOKUP(F19,'controle saldo'!A$2:J$240,3,FALSE)</f>
        <v>IPRATRÓPIO BROMETO, DOSAGEM 0,25 MG/ML, USO SOLUÇÃO PARA INALAÇÃO</v>
      </c>
      <c r="H19" s="7">
        <v>10</v>
      </c>
      <c r="I19" s="9">
        <f>VLOOKUP(F19,'controle saldo'!A$2:J$250,10,FALSE)</f>
        <v>1.06</v>
      </c>
      <c r="J19" s="10">
        <v>43328</v>
      </c>
      <c r="K19" s="6" t="s">
        <v>641</v>
      </c>
      <c r="L19" s="6">
        <v>10</v>
      </c>
      <c r="M19" s="11">
        <f t="shared" ref="M19:M20" si="3">L19*I19</f>
        <v>10.600000000000001</v>
      </c>
      <c r="N19" s="29">
        <v>43462</v>
      </c>
      <c r="O19" s="125" t="s">
        <v>687</v>
      </c>
      <c r="P19" s="6"/>
      <c r="Q19" s="6"/>
      <c r="R19" s="109" t="s">
        <v>633</v>
      </c>
    </row>
    <row r="20" spans="1:18" ht="63.75" hidden="1" x14ac:dyDescent="0.25">
      <c r="A20" s="125" t="s">
        <v>480</v>
      </c>
      <c r="B20" s="125" t="s">
        <v>481</v>
      </c>
      <c r="C20" s="126">
        <v>43602</v>
      </c>
      <c r="D20" s="59">
        <v>100070</v>
      </c>
      <c r="E20" s="59" t="str">
        <f>VLOOKUP(D20,'c.c'!A$4:B$341,2,FALSE)</f>
        <v>POSTO MÉDICO</v>
      </c>
      <c r="F20" s="60">
        <v>84</v>
      </c>
      <c r="G20" s="127" t="str">
        <f>VLOOKUP(F20,'controle saldo'!A$2:J$240,3,FALSE)</f>
        <v> ISOSSORBIDA, PRINCÍPIO ATIVO SAL DINITRATO, DOSAGEM 5 MG, TIPO MEDICAMENTO SUBLINGUAL</v>
      </c>
      <c r="H20" s="60">
        <v>60</v>
      </c>
      <c r="I20" s="128">
        <f>VLOOKUP(F20,'controle saldo'!A$2:J$250,10,FALSE)</f>
        <v>0.46</v>
      </c>
      <c r="J20" s="126">
        <v>43328</v>
      </c>
      <c r="K20" s="59" t="s">
        <v>641</v>
      </c>
      <c r="L20" s="59">
        <v>60</v>
      </c>
      <c r="M20" s="129">
        <f t="shared" si="3"/>
        <v>27.6</v>
      </c>
      <c r="N20" s="29">
        <v>43462</v>
      </c>
      <c r="O20" s="125" t="s">
        <v>687</v>
      </c>
      <c r="P20" s="59"/>
      <c r="Q20" s="59"/>
      <c r="R20" s="59" t="s">
        <v>655</v>
      </c>
    </row>
    <row r="21" spans="1:18" ht="76.5" hidden="1" x14ac:dyDescent="0.25">
      <c r="A21" s="13" t="s">
        <v>480</v>
      </c>
      <c r="B21" s="13" t="s">
        <v>481</v>
      </c>
      <c r="C21" s="10">
        <v>43602</v>
      </c>
      <c r="D21" s="6">
        <v>100070</v>
      </c>
      <c r="E21" s="6" t="str">
        <f>VLOOKUP(D21,'c.c'!A$4:B$341,2,FALSE)</f>
        <v>POSTO MÉDICO</v>
      </c>
      <c r="F21" s="7">
        <v>91</v>
      </c>
      <c r="G21" s="8" t="str">
        <f>VLOOKUP(F21,'controle saldo'!A$2:J$240,3,FALSE)</f>
        <v>MANITOL, DOSAGEM 20%, FORMA FARMACÊUTICA SOLUÇÃO INJETÁVEL, CARACTERÍSTICAS ADICIONAIS SISTEMA FECHADO</v>
      </c>
      <c r="H21" s="7">
        <v>10</v>
      </c>
      <c r="I21" s="9">
        <f>VLOOKUP(F21,'controle saldo'!A$2:J$250,10,FALSE)</f>
        <v>4.3</v>
      </c>
      <c r="J21" s="10">
        <v>43328</v>
      </c>
      <c r="K21" s="6" t="s">
        <v>637</v>
      </c>
      <c r="L21" s="6">
        <v>10</v>
      </c>
      <c r="M21" s="11">
        <f>L21*I21</f>
        <v>43</v>
      </c>
      <c r="N21" s="29">
        <v>43447</v>
      </c>
      <c r="O21" s="113" t="s">
        <v>658</v>
      </c>
      <c r="P21" s="6"/>
      <c r="Q21" s="6"/>
      <c r="R21" s="6" t="s">
        <v>633</v>
      </c>
    </row>
    <row r="22" spans="1:18" ht="51" hidden="1" x14ac:dyDescent="0.25">
      <c r="A22" s="13" t="s">
        <v>480</v>
      </c>
      <c r="B22" s="13" t="s">
        <v>481</v>
      </c>
      <c r="C22" s="10">
        <v>43602</v>
      </c>
      <c r="D22" s="6">
        <v>100070</v>
      </c>
      <c r="E22" s="6" t="str">
        <f>VLOOKUP(D22,'c.c'!A$4:B$341,2,FALSE)</f>
        <v>POSTO MÉDICO</v>
      </c>
      <c r="F22" s="7">
        <v>92</v>
      </c>
      <c r="G22" s="8" t="str">
        <f>VLOOKUP(F22,'controle saldo'!A$2:J$240,3,FALSE)</f>
        <v>MELOXICAM, CONCENTRAÇÃO 10 MG/ML, APRESENTAÇÃO SOLUÇÃO INJETÁVEL</v>
      </c>
      <c r="H22" s="7">
        <v>24</v>
      </c>
      <c r="I22" s="9">
        <f>VLOOKUP(F22,'controle saldo'!A$2:J$250,10,FALSE)</f>
        <v>4.29</v>
      </c>
      <c r="J22" s="10">
        <v>43328</v>
      </c>
      <c r="K22" s="6" t="s">
        <v>642</v>
      </c>
      <c r="L22" s="6">
        <v>24</v>
      </c>
      <c r="M22" s="11">
        <f>L22*I22</f>
        <v>102.96000000000001</v>
      </c>
      <c r="N22" s="31">
        <v>43347</v>
      </c>
      <c r="O22" s="30" t="s">
        <v>643</v>
      </c>
      <c r="P22" s="6"/>
      <c r="Q22" s="6"/>
      <c r="R22" s="6" t="s">
        <v>633</v>
      </c>
    </row>
    <row r="23" spans="1:18" ht="38.25" hidden="1" x14ac:dyDescent="0.25">
      <c r="A23" s="13" t="s">
        <v>480</v>
      </c>
      <c r="B23" s="13" t="s">
        <v>481</v>
      </c>
      <c r="C23" s="10">
        <v>43602</v>
      </c>
      <c r="D23" s="6">
        <v>100070</v>
      </c>
      <c r="E23" s="6" t="str">
        <f>VLOOKUP(D23,'c.c'!A$4:B$341,2,FALSE)</f>
        <v>POSTO MÉDICO</v>
      </c>
      <c r="F23" s="7">
        <v>98</v>
      </c>
      <c r="G23" s="8" t="str">
        <f>VLOOKUP(F23,'controle saldo'!A$2:J$240,3,FALSE)</f>
        <v>MIDAZOLAM, DOSAGEM 5 MG/ML, APLICAÇÃO INJETÁVEL</v>
      </c>
      <c r="H23" s="7">
        <v>5</v>
      </c>
      <c r="I23" s="9">
        <f>VLOOKUP(F23,'controle saldo'!A$2:J$250,10,FALSE)</f>
        <v>1.37</v>
      </c>
      <c r="J23" s="10">
        <v>43328</v>
      </c>
      <c r="K23" s="6" t="s">
        <v>636</v>
      </c>
      <c r="L23" s="6">
        <v>5</v>
      </c>
      <c r="M23" s="11">
        <f>I23*L23</f>
        <v>6.8500000000000005</v>
      </c>
      <c r="N23" s="12" t="s">
        <v>652</v>
      </c>
      <c r="O23" s="34"/>
      <c r="P23" s="6"/>
      <c r="Q23" s="6"/>
      <c r="R23" s="133" t="s">
        <v>688</v>
      </c>
    </row>
    <row r="24" spans="1:18" ht="51" hidden="1" x14ac:dyDescent="0.25">
      <c r="A24" s="125" t="s">
        <v>480</v>
      </c>
      <c r="B24" s="125" t="s">
        <v>481</v>
      </c>
      <c r="C24" s="126">
        <v>43602</v>
      </c>
      <c r="D24" s="59">
        <v>100070</v>
      </c>
      <c r="E24" s="59" t="str">
        <f>VLOOKUP(D24,'c.c'!A$4:B$341,2,FALSE)</f>
        <v>POSTO MÉDICO</v>
      </c>
      <c r="F24" s="60">
        <v>102</v>
      </c>
      <c r="G24" s="127" t="str">
        <f>VLOOKUP(F24,'controle saldo'!A$2:J$240,3,FALSE)</f>
        <v>NALOXONA CLORIDRATO, DOSAGEM 0,4 MG/ML, APRESENTAÇÃO SOLUÇÃO INJETÁVEL</v>
      </c>
      <c r="H24" s="60">
        <v>25</v>
      </c>
      <c r="I24" s="128">
        <f>VLOOKUP(F24,'controle saldo'!A$2:J$250,10,FALSE)</f>
        <v>6.2</v>
      </c>
      <c r="J24" s="126">
        <v>43328</v>
      </c>
      <c r="K24" s="59" t="s">
        <v>641</v>
      </c>
      <c r="L24" s="59">
        <v>25</v>
      </c>
      <c r="M24" s="129">
        <f>L24*I24</f>
        <v>155</v>
      </c>
      <c r="N24" s="29">
        <v>43462</v>
      </c>
      <c r="O24" s="125" t="s">
        <v>687</v>
      </c>
      <c r="P24" s="59"/>
      <c r="Q24" s="59"/>
      <c r="R24" s="59" t="s">
        <v>655</v>
      </c>
    </row>
    <row r="25" spans="1:18" ht="25.5" hidden="1" x14ac:dyDescent="0.25">
      <c r="A25" s="13" t="s">
        <v>480</v>
      </c>
      <c r="B25" s="13" t="s">
        <v>481</v>
      </c>
      <c r="C25" s="10">
        <v>43602</v>
      </c>
      <c r="D25" s="6">
        <v>100070</v>
      </c>
      <c r="E25" s="6" t="str">
        <f>VLOOKUP(D25,'c.c'!A$4:B$341,2,FALSE)</f>
        <v>POSTO MÉDICO</v>
      </c>
      <c r="F25" s="7">
        <v>103</v>
      </c>
      <c r="G25" s="8" t="str">
        <f>VLOOKUP(F25,'controle saldo'!A$2:J$240,3,FALSE)</f>
        <v>NIMESULIDA, DOSAGEM 100 MG</v>
      </c>
      <c r="H25" s="7"/>
      <c r="I25" s="9">
        <f>VLOOKUP(F25,'controle saldo'!A$2:J$250,10,FALSE)</f>
        <v>0.09</v>
      </c>
      <c r="J25" s="10">
        <v>43328</v>
      </c>
      <c r="K25" s="6"/>
      <c r="L25" s="6"/>
      <c r="M25" s="11"/>
      <c r="N25" s="62"/>
      <c r="O25" s="13"/>
      <c r="P25" s="6"/>
      <c r="Q25" s="6"/>
      <c r="R25" s="32"/>
    </row>
    <row r="26" spans="1:18" ht="51" hidden="1" x14ac:dyDescent="0.25">
      <c r="A26" s="13" t="s">
        <v>480</v>
      </c>
      <c r="B26" s="13" t="s">
        <v>481</v>
      </c>
      <c r="C26" s="10">
        <v>43602</v>
      </c>
      <c r="D26" s="6">
        <v>100070</v>
      </c>
      <c r="E26" s="6" t="str">
        <f>VLOOKUP(D26,'c.c'!A$4:B$341,2,FALSE)</f>
        <v>POSTO MÉDICO</v>
      </c>
      <c r="F26" s="7">
        <v>105</v>
      </c>
      <c r="G26" s="8" t="str">
        <f>VLOOKUP(F26,'controle saldo'!A$2:J$240,3,FALSE)</f>
        <v>NOREPINEFRINA, CONCENTRAÇÃO 2 MG/ML, FORMA FARMACÊUTICA SOLUÇÃO INJETÁVEL</v>
      </c>
      <c r="H26" s="7">
        <v>25</v>
      </c>
      <c r="I26" s="9">
        <f>VLOOKUP(F26,'controle saldo'!A$2:J$250,10,FALSE)</f>
        <v>4.4800000000000004</v>
      </c>
      <c r="J26" s="10">
        <v>43328</v>
      </c>
      <c r="K26" s="6" t="s">
        <v>639</v>
      </c>
      <c r="L26" s="6">
        <v>25</v>
      </c>
      <c r="M26" s="11">
        <f>L26*I26</f>
        <v>112.00000000000001</v>
      </c>
      <c r="N26" s="29">
        <v>43357</v>
      </c>
      <c r="O26" s="13" t="s">
        <v>640</v>
      </c>
      <c r="P26" s="6"/>
      <c r="Q26" s="6"/>
      <c r="R26" s="6" t="s">
        <v>633</v>
      </c>
    </row>
    <row r="27" spans="1:18" ht="38.25" hidden="1" x14ac:dyDescent="0.25">
      <c r="A27" s="13" t="s">
        <v>480</v>
      </c>
      <c r="B27" s="13" t="s">
        <v>481</v>
      </c>
      <c r="C27" s="10">
        <v>43602</v>
      </c>
      <c r="D27" s="6">
        <v>100070</v>
      </c>
      <c r="E27" s="6" t="str">
        <f>VLOOKUP(D27,'c.c'!A$4:B$341,2,FALSE)</f>
        <v>POSTO MÉDICO</v>
      </c>
      <c r="F27" s="7">
        <v>106</v>
      </c>
      <c r="G27" s="8" t="str">
        <f>VLOOKUP(F27,'controle saldo'!A$2:J$240,3,FALSE)</f>
        <v>OMEPRAZOL, CONCENTRAÇÃO 40 MG, USO INJETÁVEL</v>
      </c>
      <c r="H27" s="7">
        <v>50</v>
      </c>
      <c r="I27" s="9">
        <f>VLOOKUP(F27,'controle saldo'!A$2:J$250,10,FALSE)</f>
        <v>7.29</v>
      </c>
      <c r="J27" s="10">
        <v>43328</v>
      </c>
      <c r="K27" s="6" t="s">
        <v>637</v>
      </c>
      <c r="L27" s="6">
        <v>50</v>
      </c>
      <c r="M27" s="11">
        <f>L27*I27</f>
        <v>364.5</v>
      </c>
      <c r="N27" s="29">
        <v>43447</v>
      </c>
      <c r="O27" s="113" t="s">
        <v>658</v>
      </c>
      <c r="P27" s="6"/>
      <c r="Q27" s="6"/>
      <c r="R27" s="6" t="s">
        <v>633</v>
      </c>
    </row>
    <row r="28" spans="1:18" ht="51" hidden="1" x14ac:dyDescent="0.25">
      <c r="A28" s="13" t="s">
        <v>480</v>
      </c>
      <c r="B28" s="13" t="s">
        <v>481</v>
      </c>
      <c r="C28" s="10">
        <v>43602</v>
      </c>
      <c r="D28" s="6">
        <v>100070</v>
      </c>
      <c r="E28" s="6" t="str">
        <f>VLOOKUP(D28,'c.c'!A$4:B$341,2,FALSE)</f>
        <v>POSTO MÉDICO</v>
      </c>
      <c r="F28" s="7">
        <v>108</v>
      </c>
      <c r="G28" s="8" t="str">
        <f>VLOOKUP(F28,'controle saldo'!A$2:J$240,3,FALSE)</f>
        <v>ONDANSETRONA CLORIDRATO, DOSAGEM 2 MG/ML, INDICAÇÃO INJETÁVEL</v>
      </c>
      <c r="H28" s="7">
        <v>50</v>
      </c>
      <c r="I28" s="9">
        <f>VLOOKUP(F28,'controle saldo'!A$2:J$250,10,FALSE)</f>
        <v>0.83</v>
      </c>
      <c r="J28" s="10">
        <v>43328</v>
      </c>
      <c r="K28" s="6" t="s">
        <v>639</v>
      </c>
      <c r="L28" s="6">
        <v>50</v>
      </c>
      <c r="M28" s="11">
        <f>L28*I28</f>
        <v>41.5</v>
      </c>
      <c r="N28" s="29">
        <v>43357</v>
      </c>
      <c r="O28" s="13" t="s">
        <v>640</v>
      </c>
      <c r="P28" s="6"/>
      <c r="Q28" s="6"/>
      <c r="R28" s="6" t="s">
        <v>633</v>
      </c>
    </row>
    <row r="29" spans="1:18" ht="32.25" hidden="1" customHeight="1" x14ac:dyDescent="0.25">
      <c r="A29" s="13" t="s">
        <v>480</v>
      </c>
      <c r="B29" s="13" t="s">
        <v>481</v>
      </c>
      <c r="C29" s="10">
        <v>43602</v>
      </c>
      <c r="D29" s="6">
        <v>100070</v>
      </c>
      <c r="E29" s="6" t="str">
        <f>VLOOKUP(D29,'c.c'!A$4:B$341,2,FALSE)</f>
        <v>POSTO MÉDICO</v>
      </c>
      <c r="F29" s="7">
        <v>109</v>
      </c>
      <c r="G29" s="8" t="str">
        <f>VLOOKUP(F29,'controle saldo'!A$2:J$240,3,FALSE)</f>
        <v>PARACETAMOL, DOSAGEM COMPRIMIDO 750 MG</v>
      </c>
      <c r="H29" s="7">
        <v>500</v>
      </c>
      <c r="I29" s="9">
        <f>VLOOKUP(F29,'controle saldo'!A$2:J$250,10,FALSE)</f>
        <v>7.0000000000000007E-2</v>
      </c>
      <c r="J29" s="10">
        <v>43328</v>
      </c>
      <c r="K29" s="6" t="s">
        <v>637</v>
      </c>
      <c r="L29" s="6">
        <v>500</v>
      </c>
      <c r="M29" s="11">
        <f>L29*I29</f>
        <v>35</v>
      </c>
      <c r="N29" s="29">
        <v>43447</v>
      </c>
      <c r="O29" s="113" t="s">
        <v>658</v>
      </c>
      <c r="P29" s="6"/>
      <c r="Q29" s="6"/>
      <c r="R29" s="6" t="s">
        <v>633</v>
      </c>
    </row>
    <row r="30" spans="1:18" ht="38.25" hidden="1" x14ac:dyDescent="0.25">
      <c r="A30" s="13" t="s">
        <v>480</v>
      </c>
      <c r="B30" s="13" t="s">
        <v>481</v>
      </c>
      <c r="C30" s="10">
        <v>43602</v>
      </c>
      <c r="D30" s="6">
        <v>100070</v>
      </c>
      <c r="E30" s="6" t="str">
        <f>VLOOKUP(D30,'c.c'!A$4:B$341,2,FALSE)</f>
        <v>POSTO MÉDICO</v>
      </c>
      <c r="F30" s="7">
        <v>111</v>
      </c>
      <c r="G30" s="8" t="str">
        <f>VLOOKUP(F30,'controle saldo'!A$2:J$240,3,FALSE)</f>
        <v>PERÓXIDO DE HIDROGÊNIO (ÁGUA OXIGENADA), TIPO 10 VOLUMES</v>
      </c>
      <c r="H30" s="7">
        <v>10</v>
      </c>
      <c r="I30" s="9">
        <f>VLOOKUP(F30,'controle saldo'!A$2:J$250,10,FALSE)</f>
        <v>8.1</v>
      </c>
      <c r="J30" s="10">
        <v>43328</v>
      </c>
      <c r="K30" s="6" t="s">
        <v>642</v>
      </c>
      <c r="L30" s="6">
        <v>10</v>
      </c>
      <c r="M30" s="11">
        <f>L30*I30</f>
        <v>81</v>
      </c>
      <c r="N30" s="31">
        <v>43347</v>
      </c>
      <c r="O30" s="30" t="s">
        <v>643</v>
      </c>
      <c r="P30" s="6"/>
      <c r="Q30" s="6"/>
      <c r="R30" s="109" t="s">
        <v>633</v>
      </c>
    </row>
    <row r="31" spans="1:18" ht="51" hidden="1" x14ac:dyDescent="0.25">
      <c r="A31" s="13" t="s">
        <v>480</v>
      </c>
      <c r="B31" s="13" t="s">
        <v>481</v>
      </c>
      <c r="C31" s="10">
        <v>43602</v>
      </c>
      <c r="D31" s="6">
        <v>100070</v>
      </c>
      <c r="E31" s="6" t="str">
        <f>VLOOKUP(D31,'c.c'!A$4:B$341,2,FALSE)</f>
        <v>POSTO MÉDICO</v>
      </c>
      <c r="F31" s="7">
        <v>112</v>
      </c>
      <c r="G31" s="8" t="str">
        <f>VLOOKUP(F31,'controle saldo'!A$2:J$240,3,FALSE)</f>
        <v>PETIDINA CLORIDRATO, DOSAGEM 50 MG/ML, APRESENTAÇÃO SOLUÇÃO INJETÁVEL</v>
      </c>
      <c r="H31" s="7">
        <v>25</v>
      </c>
      <c r="I31" s="9">
        <f>VLOOKUP(F31,'controle saldo'!A$2:J$250,10,FALSE)</f>
        <v>2.98</v>
      </c>
      <c r="J31" s="10">
        <v>43328</v>
      </c>
      <c r="K31" s="6" t="s">
        <v>641</v>
      </c>
      <c r="L31" s="6">
        <v>25</v>
      </c>
      <c r="M31" s="11">
        <f t="shared" ref="M31:M32" si="4">L31*I31</f>
        <v>74.5</v>
      </c>
      <c r="N31" s="29">
        <v>43462</v>
      </c>
      <c r="O31" s="125" t="s">
        <v>687</v>
      </c>
      <c r="P31" s="6"/>
      <c r="Q31" s="6"/>
      <c r="R31" s="109" t="s">
        <v>633</v>
      </c>
    </row>
    <row r="32" spans="1:18" ht="165.75" hidden="1" x14ac:dyDescent="0.25">
      <c r="A32" s="125" t="s">
        <v>480</v>
      </c>
      <c r="B32" s="125" t="s">
        <v>481</v>
      </c>
      <c r="C32" s="126">
        <v>43602</v>
      </c>
      <c r="D32" s="59">
        <v>100070</v>
      </c>
      <c r="E32" s="59" t="str">
        <f>VLOOKUP(D32,'c.c'!A$4:B$341,2,FALSE)</f>
        <v>POSTO MÉDICO</v>
      </c>
      <c r="F32" s="60">
        <v>118</v>
      </c>
      <c r="G32" s="127" t="str">
        <f>VLOOKUP(F32,'controle saldo'!A$2:J$240,3,FALSE)</f>
        <v>SAIS PARA REIDRATAÇÃO ORAL, APRESENTAÇÃO PÓ, COMPOSTO POR: CLORETO SÓDIO 3,5G + GLICOSE 20 G, INDICAÇÃO + CITRATO DE SÓDIO 2,9G + CLORETO DE POTÁSSIO 1,5 G,USO PARA 1.000ML DE SOLUÇÃO PRONTA, SEGUNDO PADRÃO OM S, CARACTERÍSTICA ADICIONAL ENVELOPE CONTENDO 27,9G</v>
      </c>
      <c r="H32" s="60">
        <v>500</v>
      </c>
      <c r="I32" s="128">
        <f>VLOOKUP(F32,'controle saldo'!A$2:J$250,10,FALSE)</f>
        <v>0.63</v>
      </c>
      <c r="J32" s="126">
        <v>43328</v>
      </c>
      <c r="K32" s="59" t="s">
        <v>641</v>
      </c>
      <c r="L32" s="59">
        <v>500</v>
      </c>
      <c r="M32" s="129">
        <f t="shared" si="4"/>
        <v>315</v>
      </c>
      <c r="N32" s="29">
        <v>43462</v>
      </c>
      <c r="O32" s="125" t="s">
        <v>687</v>
      </c>
      <c r="P32" s="59"/>
      <c r="Q32" s="59"/>
      <c r="R32" s="59" t="s">
        <v>655</v>
      </c>
    </row>
    <row r="33" spans="1:18" ht="51" hidden="1" x14ac:dyDescent="0.25">
      <c r="A33" s="13" t="s">
        <v>480</v>
      </c>
      <c r="B33" s="13" t="s">
        <v>481</v>
      </c>
      <c r="C33" s="10">
        <v>43602</v>
      </c>
      <c r="D33" s="6">
        <v>100070</v>
      </c>
      <c r="E33" s="6" t="str">
        <f>VLOOKUP(D33,'c.c'!A$4:B$341,2,FALSE)</f>
        <v>POSTO MÉDICO</v>
      </c>
      <c r="F33" s="7">
        <v>127</v>
      </c>
      <c r="G33" s="8" t="str">
        <f>VLOOKUP(F33,'controle saldo'!A$2:J$240,3,FALSE)</f>
        <v>TRAMADOL CLORIDRATO, DOSAGEM 50 MG/ML, FORMA FARMACÊUTICA SOLUÇÃO INJETÁVEL</v>
      </c>
      <c r="H33" s="7">
        <v>50</v>
      </c>
      <c r="I33" s="9">
        <f>VLOOKUP(F33,'controle saldo'!A$2:J$250,10,FALSE)</f>
        <v>1.1299999999999999</v>
      </c>
      <c r="J33" s="10">
        <v>43328</v>
      </c>
      <c r="K33" s="6" t="s">
        <v>639</v>
      </c>
      <c r="L33" s="6">
        <v>50</v>
      </c>
      <c r="M33" s="11">
        <f t="shared" ref="M33:M34" si="5">L33*I33</f>
        <v>56.499999999999993</v>
      </c>
      <c r="N33" s="29">
        <v>43357</v>
      </c>
      <c r="O33" s="13" t="s">
        <v>640</v>
      </c>
      <c r="P33" s="6"/>
      <c r="Q33" s="6"/>
      <c r="R33" s="6" t="s">
        <v>633</v>
      </c>
    </row>
    <row r="34" spans="1:18" ht="38.25" hidden="1" x14ac:dyDescent="0.25">
      <c r="A34" s="13" t="s">
        <v>480</v>
      </c>
      <c r="B34" s="13" t="s">
        <v>481</v>
      </c>
      <c r="C34" s="10">
        <v>43602</v>
      </c>
      <c r="D34" s="59">
        <v>100070</v>
      </c>
      <c r="E34" s="6" t="str">
        <f>VLOOKUP(D34,'c.c'!A$4:B$341,2,FALSE)</f>
        <v>POSTO MÉDICO</v>
      </c>
      <c r="F34" s="7">
        <v>128</v>
      </c>
      <c r="G34" s="8" t="str">
        <f>VLOOKUP(F34,'controle saldo'!A$2:J$240,3,FALSE)</f>
        <v>VITAMINAS DO COMPLEXO B, COMPOSIÇÃO BÁSICA B1,B2,B3,B5,B6</v>
      </c>
      <c r="H34" s="7">
        <v>200</v>
      </c>
      <c r="I34" s="9">
        <f>VLOOKUP(F34,'controle saldo'!A$2:J$250,10,FALSE)</f>
        <v>0.98</v>
      </c>
      <c r="J34" s="10">
        <v>43328</v>
      </c>
      <c r="K34" s="6" t="s">
        <v>639</v>
      </c>
      <c r="L34" s="6">
        <v>200</v>
      </c>
      <c r="M34" s="11">
        <f t="shared" si="5"/>
        <v>196</v>
      </c>
      <c r="N34" s="29">
        <v>43357</v>
      </c>
      <c r="O34" s="13" t="s">
        <v>640</v>
      </c>
      <c r="P34" s="30"/>
      <c r="Q34" s="6"/>
      <c r="R34" s="110" t="s">
        <v>633</v>
      </c>
    </row>
    <row r="35" spans="1:18" ht="25.5" hidden="1" x14ac:dyDescent="0.25">
      <c r="A35" s="13" t="s">
        <v>480</v>
      </c>
      <c r="B35" s="13" t="s">
        <v>481</v>
      </c>
      <c r="C35" s="10">
        <v>43602</v>
      </c>
      <c r="D35" s="6">
        <v>100070</v>
      </c>
      <c r="E35" s="6" t="str">
        <f>VLOOKUP(D35,'c.c'!A$4:B$341,2,FALSE)</f>
        <v>POSTO MÉDICO</v>
      </c>
      <c r="F35" s="7">
        <v>3</v>
      </c>
      <c r="G35" s="8" t="str">
        <f>VLOOKUP(F35,'controle saldo'!A$2:J$240,3,FALSE)</f>
        <v>ÁCIDO ASCÓRBICO, DOSAGEM 500 MG</v>
      </c>
      <c r="H35" s="7">
        <v>100</v>
      </c>
      <c r="I35" s="9">
        <f>VLOOKUP(F35,'controle saldo'!A$2:J$250,10,FALSE)</f>
        <v>0.94</v>
      </c>
      <c r="J35" s="10">
        <v>43396</v>
      </c>
      <c r="K35" s="6" t="s">
        <v>649</v>
      </c>
      <c r="L35" s="6">
        <f>H35</f>
        <v>100</v>
      </c>
      <c r="M35" s="11">
        <f>L35*I35</f>
        <v>94</v>
      </c>
      <c r="N35" s="34" t="s">
        <v>682</v>
      </c>
      <c r="O35" s="34" t="s">
        <v>683</v>
      </c>
      <c r="P35" s="6"/>
      <c r="Q35" s="6"/>
      <c r="R35" s="133" t="s">
        <v>633</v>
      </c>
    </row>
    <row r="36" spans="1:18" ht="25.5" hidden="1" x14ac:dyDescent="0.25">
      <c r="A36" s="13" t="s">
        <v>480</v>
      </c>
      <c r="B36" s="13" t="s">
        <v>481</v>
      </c>
      <c r="C36" s="10">
        <v>43602</v>
      </c>
      <c r="D36" s="6">
        <v>100070</v>
      </c>
      <c r="E36" s="6" t="str">
        <f>VLOOKUP(D36,'c.c'!A$4:B$341,2,FALSE)</f>
        <v>POSTO MÉDICO</v>
      </c>
      <c r="F36" s="7">
        <v>4</v>
      </c>
      <c r="G36" s="8" t="str">
        <f>VLOOKUP(F36,'controle saldo'!A$2:J$240,3,FALSE)</f>
        <v>ÁCIDO MEFENÂMICO, DOSAGEM 500 MG</v>
      </c>
      <c r="H36" s="7">
        <v>120</v>
      </c>
      <c r="I36" s="9">
        <f>VLOOKUP(F36,'controle saldo'!A$2:J$250,10,FALSE)</f>
        <v>0.3</v>
      </c>
      <c r="J36" s="10">
        <v>43396</v>
      </c>
      <c r="K36" s="6" t="s">
        <v>648</v>
      </c>
      <c r="L36" s="6">
        <v>120</v>
      </c>
      <c r="M36" s="11">
        <f>L36*I36</f>
        <v>36</v>
      </c>
      <c r="N36" s="29">
        <v>43409</v>
      </c>
      <c r="O36" s="33" t="s">
        <v>654</v>
      </c>
      <c r="P36" s="6"/>
      <c r="Q36" s="6"/>
      <c r="R36" s="111" t="s">
        <v>633</v>
      </c>
    </row>
    <row r="37" spans="1:18" ht="38.25" hidden="1" x14ac:dyDescent="0.25">
      <c r="A37" s="13" t="s">
        <v>480</v>
      </c>
      <c r="B37" s="13" t="s">
        <v>481</v>
      </c>
      <c r="C37" s="10">
        <v>43602</v>
      </c>
      <c r="D37" s="6">
        <v>100070</v>
      </c>
      <c r="E37" s="6" t="str">
        <f>VLOOKUP(D37,'c.c'!A$4:B$341,2,FALSE)</f>
        <v>POSTO MÉDICO</v>
      </c>
      <c r="F37" s="7">
        <v>6</v>
      </c>
      <c r="G37" s="8" t="str">
        <f>VLOOKUP(F37,'controle saldo'!A$2:J$240,3,FALSE)</f>
        <v>ÁGUA DESTILADA, ASPECTO FÍSICO BIDESTILADA, ESTÉRIL, APIROGÊNICA</v>
      </c>
      <c r="H37" s="7">
        <v>1000</v>
      </c>
      <c r="I37" s="9">
        <f>VLOOKUP(F37,'controle saldo'!A$2:J$250,10,FALSE)</f>
        <v>0.18</v>
      </c>
      <c r="J37" s="10">
        <v>43396</v>
      </c>
      <c r="K37" s="6" t="s">
        <v>649</v>
      </c>
      <c r="L37" s="6">
        <f>H37</f>
        <v>1000</v>
      </c>
      <c r="M37" s="11">
        <f>L37*I37</f>
        <v>180</v>
      </c>
      <c r="N37" s="34" t="s">
        <v>682</v>
      </c>
      <c r="O37" s="34" t="s">
        <v>683</v>
      </c>
      <c r="P37" s="6"/>
      <c r="Q37" s="6"/>
      <c r="R37" s="133" t="s">
        <v>633</v>
      </c>
    </row>
    <row r="38" spans="1:18" ht="38.25" hidden="1" x14ac:dyDescent="0.25">
      <c r="A38" s="13" t="s">
        <v>480</v>
      </c>
      <c r="B38" s="13" t="s">
        <v>481</v>
      </c>
      <c r="C38" s="10">
        <v>43602</v>
      </c>
      <c r="D38" s="6">
        <v>100070</v>
      </c>
      <c r="E38" s="6" t="str">
        <f>VLOOKUP(D38,'c.c'!A$4:B$341,2,FALSE)</f>
        <v>POSTO MÉDICO</v>
      </c>
      <c r="F38" s="7">
        <v>7</v>
      </c>
      <c r="G38" s="8" t="str">
        <f>VLOOKUP(F38,'controle saldo'!A$2:J$240,3,FALSE)</f>
        <v>ÁGUA DESTILADA, ASPECTO FÍSICO BIDESTILADA, ESTÉRIL, APIROGÊNICA</v>
      </c>
      <c r="H38" s="7">
        <v>12</v>
      </c>
      <c r="I38" s="9">
        <f>VLOOKUP(F38,'controle saldo'!A$2:J$250,10,FALSE)</f>
        <v>4.63</v>
      </c>
      <c r="J38" s="10">
        <v>43396</v>
      </c>
      <c r="K38" s="6" t="s">
        <v>647</v>
      </c>
      <c r="L38" s="6">
        <f>H38</f>
        <v>12</v>
      </c>
      <c r="M38" s="11">
        <f>L38*I38</f>
        <v>55.56</v>
      </c>
      <c r="N38" s="29">
        <v>43518</v>
      </c>
      <c r="O38" s="134" t="s">
        <v>680</v>
      </c>
      <c r="P38" s="6"/>
      <c r="Q38" s="6"/>
      <c r="R38" s="133" t="s">
        <v>633</v>
      </c>
    </row>
    <row r="39" spans="1:18" ht="51" hidden="1" x14ac:dyDescent="0.25">
      <c r="A39" s="13" t="s">
        <v>480</v>
      </c>
      <c r="B39" s="13" t="s">
        <v>481</v>
      </c>
      <c r="C39" s="10">
        <v>43602</v>
      </c>
      <c r="D39" s="6">
        <v>100070</v>
      </c>
      <c r="E39" s="6" t="str">
        <f>VLOOKUP(D39,'c.c'!A$4:B$341,2,FALSE)</f>
        <v>POSTO MÉDICO</v>
      </c>
      <c r="F39" s="7">
        <v>8</v>
      </c>
      <c r="G39" s="8" t="str">
        <f>VLOOKUP(F39,'controle saldo'!A$2:J$240,3,FALSE)</f>
        <v>AMINOFILINA, DOSAGEM 24 MG/ML, FORMA FARMACÊUTICA SOLUÇÃO INJETÁVEL</v>
      </c>
      <c r="H39" s="7">
        <v>50</v>
      </c>
      <c r="I39" s="9">
        <f>VLOOKUP(F39,'controle saldo'!A$2:J$250,10,FALSE)</f>
        <v>1.73</v>
      </c>
      <c r="J39" s="10">
        <v>43396</v>
      </c>
      <c r="K39" s="6" t="s">
        <v>649</v>
      </c>
      <c r="L39" s="6">
        <f>H39</f>
        <v>50</v>
      </c>
      <c r="M39" s="11">
        <f>L39*I39</f>
        <v>86.5</v>
      </c>
      <c r="N39" s="34" t="s">
        <v>682</v>
      </c>
      <c r="O39" s="34" t="s">
        <v>683</v>
      </c>
      <c r="P39" s="6"/>
      <c r="Q39" s="6"/>
      <c r="R39" s="133" t="s">
        <v>633</v>
      </c>
    </row>
    <row r="40" spans="1:18" ht="51" hidden="1" x14ac:dyDescent="0.25">
      <c r="A40" s="13" t="s">
        <v>480</v>
      </c>
      <c r="B40" s="13" t="s">
        <v>481</v>
      </c>
      <c r="C40" s="10">
        <v>43602</v>
      </c>
      <c r="D40" s="6">
        <v>100070</v>
      </c>
      <c r="E40" s="6" t="str">
        <f>VLOOKUP(D40,'c.c'!A$4:B$341,2,FALSE)</f>
        <v>POSTO MÉDICO</v>
      </c>
      <c r="F40" s="7">
        <v>17</v>
      </c>
      <c r="G40" s="8" t="str">
        <f>VLOOKUP(F40,'controle saldo'!A$2:J$240,3,FALSE)</f>
        <v>BENZILPENICILINA, APRESENTAÇÃO BENZATINA, DOSAGEM 1.200.000UI, USO INJETÁVEL</v>
      </c>
      <c r="H40" s="7">
        <v>50</v>
      </c>
      <c r="I40" s="9">
        <f>VLOOKUP(F40,'controle saldo'!A$2:J$250,10,FALSE)</f>
        <v>11.04</v>
      </c>
      <c r="J40" s="10">
        <v>43396</v>
      </c>
      <c r="K40" s="6" t="s">
        <v>644</v>
      </c>
      <c r="L40" s="6">
        <v>50</v>
      </c>
      <c r="M40" s="11">
        <f>I40*L40</f>
        <v>552</v>
      </c>
      <c r="N40" s="29">
        <v>43426</v>
      </c>
      <c r="O40" s="13" t="s">
        <v>659</v>
      </c>
      <c r="P40" s="6"/>
      <c r="Q40" s="6"/>
      <c r="R40" s="111" t="s">
        <v>633</v>
      </c>
    </row>
    <row r="41" spans="1:18" ht="102" hidden="1" x14ac:dyDescent="0.25">
      <c r="A41" s="13" t="s">
        <v>480</v>
      </c>
      <c r="B41" s="13" t="s">
        <v>481</v>
      </c>
      <c r="C41" s="10">
        <v>43602</v>
      </c>
      <c r="D41" s="6">
        <v>100070</v>
      </c>
      <c r="E41" s="6" t="str">
        <f>VLOOKUP(D41,'c.c'!A$4:B$341,2,FALSE)</f>
        <v>POSTO MÉDICO</v>
      </c>
      <c r="F41" s="7">
        <v>20</v>
      </c>
      <c r="G41" s="8" t="str">
        <f>VLOOKUP(F41,'controle saldo'!A$2:J$240,3,FALSE)</f>
        <v>BETAMETASONA, COMPOSIÇÃO DIPROPIONATO, APRESENTAÇÃO ASSOCIADA COM BETAMETASONAFOSFATO, DOSAGEM 5MG + 2MG, USO INJETÁVEL</v>
      </c>
      <c r="H41" s="7">
        <v>15</v>
      </c>
      <c r="I41" s="9">
        <f>VLOOKUP(F41,'controle saldo'!A$2:J$250,10,FALSE)</f>
        <v>4.54</v>
      </c>
      <c r="J41" s="10">
        <v>43396</v>
      </c>
      <c r="K41" s="6" t="s">
        <v>649</v>
      </c>
      <c r="L41" s="6">
        <f t="shared" ref="L41:L42" si="6">H41</f>
        <v>15</v>
      </c>
      <c r="M41" s="11">
        <f t="shared" ref="M41:M42" si="7">L41*I41</f>
        <v>68.099999999999994</v>
      </c>
      <c r="N41" s="34" t="s">
        <v>682</v>
      </c>
      <c r="O41" s="34" t="s">
        <v>683</v>
      </c>
      <c r="P41" s="6"/>
      <c r="Q41" s="6"/>
      <c r="R41" s="133" t="s">
        <v>633</v>
      </c>
    </row>
    <row r="42" spans="1:18" ht="25.5" hidden="1" x14ac:dyDescent="0.25">
      <c r="A42" s="13" t="s">
        <v>480</v>
      </c>
      <c r="B42" s="13" t="s">
        <v>481</v>
      </c>
      <c r="C42" s="10">
        <v>43602</v>
      </c>
      <c r="D42" s="6">
        <v>100070</v>
      </c>
      <c r="E42" s="6" t="str">
        <f>VLOOKUP(D42,'c.c'!A$4:B$341,2,FALSE)</f>
        <v>POSTO MÉDICO</v>
      </c>
      <c r="F42" s="7">
        <v>26</v>
      </c>
      <c r="G42" s="8" t="str">
        <f>VLOOKUP(F42,'controle saldo'!A$2:J$240,3,FALSE)</f>
        <v>CETOPROFENO, DOSAGEM 50 MG</v>
      </c>
      <c r="H42" s="7">
        <v>24</v>
      </c>
      <c r="I42" s="9">
        <f>VLOOKUP(F42,'controle saldo'!A$2:J$250,10,FALSE)</f>
        <v>2.2200000000000002</v>
      </c>
      <c r="J42" s="10">
        <v>43396</v>
      </c>
      <c r="K42" s="6" t="s">
        <v>649</v>
      </c>
      <c r="L42" s="6">
        <f t="shared" si="6"/>
        <v>24</v>
      </c>
      <c r="M42" s="11">
        <f t="shared" si="7"/>
        <v>53.28</v>
      </c>
      <c r="N42" s="34" t="s">
        <v>682</v>
      </c>
      <c r="O42" s="34" t="s">
        <v>683</v>
      </c>
      <c r="P42" s="6"/>
      <c r="Q42" s="6"/>
      <c r="R42" s="133" t="s">
        <v>633</v>
      </c>
    </row>
    <row r="43" spans="1:18" ht="63.75" hidden="1" x14ac:dyDescent="0.25">
      <c r="A43" s="13" t="s">
        <v>480</v>
      </c>
      <c r="B43" s="13" t="s">
        <v>481</v>
      </c>
      <c r="C43" s="10">
        <v>43602</v>
      </c>
      <c r="D43" s="6">
        <v>100070</v>
      </c>
      <c r="E43" s="6" t="str">
        <f>VLOOKUP(D43,'c.c'!A$4:B$341,2,FALSE)</f>
        <v>POSTO MÉDICO</v>
      </c>
      <c r="F43" s="7">
        <v>35</v>
      </c>
      <c r="G43" s="8" t="str">
        <f>VLOOKUP(F43,'controle saldo'!A$2:J$240,3,FALSE)</f>
        <v>CLORETO DE SÓDIO, PRINCÍPIO ATIVO 0,9%_ SOLUÇÃO INJETÁVEL, APLICAÇÃO SISTEMA FECHADO</v>
      </c>
      <c r="H43" s="7">
        <v>100</v>
      </c>
      <c r="I43" s="9">
        <f>VLOOKUP(F43,'controle saldo'!A$2:J$250,10,FALSE)</f>
        <v>3.91</v>
      </c>
      <c r="J43" s="10">
        <v>43396</v>
      </c>
      <c r="K43" s="6" t="s">
        <v>651</v>
      </c>
      <c r="L43" s="6">
        <f>H43</f>
        <v>100</v>
      </c>
      <c r="M43" s="11">
        <f>L43*I43</f>
        <v>391</v>
      </c>
      <c r="N43" s="29">
        <v>43433</v>
      </c>
      <c r="O43" s="13" t="s">
        <v>661</v>
      </c>
      <c r="P43" s="6"/>
      <c r="Q43" s="6"/>
      <c r="R43" s="135" t="s">
        <v>633</v>
      </c>
    </row>
    <row r="44" spans="1:18" ht="51" hidden="1" x14ac:dyDescent="0.25">
      <c r="A44" s="13" t="s">
        <v>480</v>
      </c>
      <c r="B44" s="13" t="s">
        <v>481</v>
      </c>
      <c r="C44" s="10">
        <v>43602</v>
      </c>
      <c r="D44" s="6">
        <v>100070</v>
      </c>
      <c r="E44" s="6" t="str">
        <f>VLOOKUP(D44,'c.c'!A$4:B$341,2,FALSE)</f>
        <v>POSTO MÉDICO</v>
      </c>
      <c r="F44" s="7">
        <v>38</v>
      </c>
      <c r="G44" s="8" t="str">
        <f>VLOOKUP(F44,'controle saldo'!A$2:J$240,3,FALSE)</f>
        <v>CLOREXIDINA DIGLUCONATO, DOSAGEM 2%, APLICAÇÃO DEGERMANTE</v>
      </c>
      <c r="H44" s="7">
        <v>5</v>
      </c>
      <c r="I44" s="9">
        <f>VLOOKUP(F44,'controle saldo'!A$2:J$250,10,FALSE)</f>
        <v>19.05</v>
      </c>
      <c r="J44" s="10">
        <v>43396</v>
      </c>
      <c r="K44" s="6" t="s">
        <v>647</v>
      </c>
      <c r="L44" s="6">
        <f t="shared" ref="L44:L46" si="8">H44</f>
        <v>5</v>
      </c>
      <c r="M44" s="11">
        <f t="shared" ref="M44:M46" si="9">L44*I44</f>
        <v>95.25</v>
      </c>
      <c r="N44" s="29">
        <v>43518</v>
      </c>
      <c r="O44" s="134" t="s">
        <v>680</v>
      </c>
      <c r="P44" s="6"/>
      <c r="Q44" s="6"/>
      <c r="R44" s="133" t="s">
        <v>633</v>
      </c>
    </row>
    <row r="45" spans="1:18" ht="63.75" hidden="1" x14ac:dyDescent="0.25">
      <c r="A45" s="13" t="s">
        <v>480</v>
      </c>
      <c r="B45" s="13" t="s">
        <v>481</v>
      </c>
      <c r="C45" s="10">
        <v>43602</v>
      </c>
      <c r="D45" s="6">
        <v>100070</v>
      </c>
      <c r="E45" s="6" t="str">
        <f>VLOOKUP(D45,'c.c'!A$4:B$341,2,FALSE)</f>
        <v>POSTO MÉDICO</v>
      </c>
      <c r="F45" s="7">
        <v>39</v>
      </c>
      <c r="G45" s="8" t="str">
        <f>VLOOKUP(F45,'controle saldo'!A$2:J$240,3,FALSE)</f>
        <v>CLOREXIDINA DIGLICONATO, ASPECTO FÍSICO LÍQUIDO, CONCENTRAÇÃO EM SOLUÇÃO AQUOSA À 20%</v>
      </c>
      <c r="H45" s="7">
        <v>5</v>
      </c>
      <c r="I45" s="9">
        <f>VLOOKUP(F45,'controle saldo'!A$2:J$250,10,FALSE)</f>
        <v>16.03</v>
      </c>
      <c r="J45" s="10">
        <v>43396</v>
      </c>
      <c r="K45" s="6" t="s">
        <v>647</v>
      </c>
      <c r="L45" s="6">
        <f t="shared" si="8"/>
        <v>5</v>
      </c>
      <c r="M45" s="11">
        <f t="shared" si="9"/>
        <v>80.150000000000006</v>
      </c>
      <c r="N45" s="29">
        <v>43518</v>
      </c>
      <c r="O45" s="134" t="s">
        <v>680</v>
      </c>
      <c r="P45" s="6"/>
      <c r="Q45" s="6"/>
      <c r="R45" s="133" t="s">
        <v>633</v>
      </c>
    </row>
    <row r="46" spans="1:18" ht="51" hidden="1" x14ac:dyDescent="0.25">
      <c r="A46" s="13" t="s">
        <v>480</v>
      </c>
      <c r="B46" s="13" t="s">
        <v>481</v>
      </c>
      <c r="C46" s="10">
        <v>43602</v>
      </c>
      <c r="D46" s="6">
        <v>100070</v>
      </c>
      <c r="E46" s="6" t="str">
        <f>VLOOKUP(D46,'c.c'!A$4:B$341,2,FALSE)</f>
        <v>POSTO MÉDICO</v>
      </c>
      <c r="F46" s="7">
        <v>40</v>
      </c>
      <c r="G46" s="8" t="str">
        <f>VLOOKUP(F46,'controle saldo'!A$2:J$240,3,FALSE)</f>
        <v>CLOREXIDINA DIGLUCONATO, DOSAGEM 0,5%, APLICAÇÃO SOLUÇÃO ALCOÓLICA</v>
      </c>
      <c r="H46" s="7">
        <v>5</v>
      </c>
      <c r="I46" s="9">
        <f>VLOOKUP(F46,'controle saldo'!A$2:J$250,10,FALSE)</f>
        <v>14.55</v>
      </c>
      <c r="J46" s="10">
        <v>43396</v>
      </c>
      <c r="K46" s="6" t="s">
        <v>647</v>
      </c>
      <c r="L46" s="6">
        <f t="shared" si="8"/>
        <v>5</v>
      </c>
      <c r="M46" s="11">
        <f t="shared" si="9"/>
        <v>72.75</v>
      </c>
      <c r="N46" s="29">
        <v>43518</v>
      </c>
      <c r="O46" s="134" t="s">
        <v>680</v>
      </c>
      <c r="P46" s="6"/>
      <c r="Q46" s="6"/>
      <c r="R46" s="133" t="s">
        <v>633</v>
      </c>
    </row>
    <row r="47" spans="1:18" ht="38.25" hidden="1" x14ac:dyDescent="0.25">
      <c r="A47" s="13" t="s">
        <v>480</v>
      </c>
      <c r="B47" s="13" t="s">
        <v>481</v>
      </c>
      <c r="C47" s="10">
        <v>43602</v>
      </c>
      <c r="D47" s="6">
        <v>100070</v>
      </c>
      <c r="E47" s="6" t="str">
        <f>VLOOKUP(D47,'c.c'!A$4:B$341,2,FALSE)</f>
        <v>POSTO MÉDICO</v>
      </c>
      <c r="F47" s="60">
        <v>42</v>
      </c>
      <c r="G47" s="127" t="str">
        <f>VLOOKUP(F47,'controle saldo'!A$2:J$240,3,FALSE)</f>
        <v>COLAGENASE, CONCENTRAÇÃO 0,6UI/G, USO POMADA</v>
      </c>
      <c r="H47" s="60">
        <v>50</v>
      </c>
      <c r="I47" s="128">
        <f>VLOOKUP(F47,'controle saldo'!A$2:J$250,10,FALSE)</f>
        <v>18.02</v>
      </c>
      <c r="J47" s="126">
        <v>43396</v>
      </c>
      <c r="K47" s="59" t="s">
        <v>630</v>
      </c>
      <c r="L47" s="59">
        <v>15</v>
      </c>
      <c r="M47" s="129">
        <f t="shared" ref="M47:M55" si="10">L47*I47</f>
        <v>270.3</v>
      </c>
      <c r="N47" s="131" t="s">
        <v>645</v>
      </c>
      <c r="O47" s="130"/>
      <c r="P47" s="59"/>
      <c r="Q47" s="59"/>
      <c r="R47" s="59" t="s">
        <v>656</v>
      </c>
    </row>
    <row r="48" spans="1:18" ht="38.25" hidden="1" x14ac:dyDescent="0.25">
      <c r="A48" s="13" t="s">
        <v>480</v>
      </c>
      <c r="B48" s="13" t="s">
        <v>481</v>
      </c>
      <c r="C48" s="10">
        <v>43602</v>
      </c>
      <c r="D48" s="6">
        <v>100070</v>
      </c>
      <c r="E48" s="6" t="str">
        <f>VLOOKUP(D48,'c.c'!A$4:B$341,2,FALSE)</f>
        <v>POSTO MÉDICO</v>
      </c>
      <c r="F48" s="7">
        <v>44</v>
      </c>
      <c r="G48" s="8" t="str">
        <f>VLOOKUP(F48,'controle saldo'!A$2:J$240,3,FALSE)</f>
        <v>DESLANÓSIDO, DOSAGEM 0,2 MG/ML, APRESENTAÇÃO SOLUÇÃO INJETÁVEL</v>
      </c>
      <c r="H48" s="7">
        <v>50</v>
      </c>
      <c r="I48" s="9">
        <f>VLOOKUP(F48,'controle saldo'!A$2:J$250,10,FALSE)</f>
        <v>2.0699999999999998</v>
      </c>
      <c r="J48" s="10">
        <v>43396</v>
      </c>
      <c r="K48" s="6" t="s">
        <v>650</v>
      </c>
      <c r="L48" s="6">
        <f t="shared" ref="L48:L54" si="11">H48</f>
        <v>50</v>
      </c>
      <c r="M48" s="11">
        <f t="shared" si="10"/>
        <v>103.49999999999999</v>
      </c>
      <c r="N48" s="29">
        <v>43503</v>
      </c>
      <c r="O48" s="13" t="s">
        <v>681</v>
      </c>
      <c r="P48" s="6"/>
      <c r="Q48" s="6"/>
      <c r="R48" s="110" t="s">
        <v>633</v>
      </c>
    </row>
    <row r="49" spans="1:18" ht="38.25" hidden="1" x14ac:dyDescent="0.25">
      <c r="A49" s="13" t="s">
        <v>480</v>
      </c>
      <c r="B49" s="13" t="s">
        <v>481</v>
      </c>
      <c r="C49" s="10">
        <v>43602</v>
      </c>
      <c r="D49" s="6">
        <v>100070</v>
      </c>
      <c r="E49" s="6" t="str">
        <f>VLOOKUP(D49,'c.c'!A$4:B$341,2,FALSE)</f>
        <v>POSTO MÉDICO</v>
      </c>
      <c r="F49" s="7">
        <v>46</v>
      </c>
      <c r="G49" s="8" t="str">
        <f>VLOOKUP(F49,'controle saldo'!A$2:J$240,3,FALSE)</f>
        <v>DEXAMETASONA, DOSAGEM 0,1%, APRESENTAÇÃO CREME</v>
      </c>
      <c r="H49" s="7">
        <v>50</v>
      </c>
      <c r="I49" s="9">
        <f>VLOOKUP(F49,'controle saldo'!A$2:J$250,10,FALSE)</f>
        <v>1.0900000000000001</v>
      </c>
      <c r="J49" s="10">
        <v>43396</v>
      </c>
      <c r="K49" s="6" t="s">
        <v>649</v>
      </c>
      <c r="L49" s="6">
        <f t="shared" si="11"/>
        <v>50</v>
      </c>
      <c r="M49" s="11">
        <f t="shared" si="10"/>
        <v>54.500000000000007</v>
      </c>
      <c r="N49" s="34" t="s">
        <v>682</v>
      </c>
      <c r="O49" s="34" t="s">
        <v>683</v>
      </c>
      <c r="P49" s="6"/>
      <c r="Q49" s="6"/>
      <c r="R49" s="133" t="s">
        <v>633</v>
      </c>
    </row>
    <row r="50" spans="1:18" ht="51" hidden="1" x14ac:dyDescent="0.25">
      <c r="A50" s="13" t="s">
        <v>480</v>
      </c>
      <c r="B50" s="13" t="s">
        <v>481</v>
      </c>
      <c r="C50" s="10">
        <v>43602</v>
      </c>
      <c r="D50" s="6">
        <v>100070</v>
      </c>
      <c r="E50" s="6" t="str">
        <f>VLOOKUP(D50,'c.c'!A$4:B$341,2,FALSE)</f>
        <v>POSTO MÉDICO</v>
      </c>
      <c r="F50" s="7">
        <v>47</v>
      </c>
      <c r="G50" s="8" t="str">
        <f>VLOOKUP(F50,'controle saldo'!A$2:J$240,3,FALSE)</f>
        <v>DIAZEPAM, CONCENTRAÇÃO 10 MG/ML, FORMA FARMACEUTICA SOLUÇÃO INJETÁVEL</v>
      </c>
      <c r="H50" s="7">
        <v>50</v>
      </c>
      <c r="I50" s="9">
        <f>VLOOKUP(F50,'controle saldo'!A$2:J$250,10,FALSE)</f>
        <v>1.1499999999999999</v>
      </c>
      <c r="J50" s="10">
        <v>43396</v>
      </c>
      <c r="K50" s="6" t="s">
        <v>647</v>
      </c>
      <c r="L50" s="6">
        <f t="shared" si="11"/>
        <v>50</v>
      </c>
      <c r="M50" s="11">
        <f t="shared" si="10"/>
        <v>57.499999999999993</v>
      </c>
      <c r="N50" s="29">
        <v>43518</v>
      </c>
      <c r="O50" s="134" t="s">
        <v>680</v>
      </c>
      <c r="P50" s="6"/>
      <c r="Q50" s="6"/>
      <c r="R50" s="133" t="s">
        <v>633</v>
      </c>
    </row>
    <row r="51" spans="1:18" ht="63.75" hidden="1" x14ac:dyDescent="0.25">
      <c r="A51" s="13" t="s">
        <v>480</v>
      </c>
      <c r="B51" s="13" t="s">
        <v>481</v>
      </c>
      <c r="C51" s="10">
        <v>43602</v>
      </c>
      <c r="D51" s="6">
        <v>100070</v>
      </c>
      <c r="E51" s="6" t="str">
        <f>VLOOKUP(D51,'c.c'!A$4:B$341,2,FALSE)</f>
        <v>POSTO MÉDICO</v>
      </c>
      <c r="F51" s="7">
        <v>50</v>
      </c>
      <c r="G51" s="8" t="str">
        <f>VLOOKUP(F51,'controle saldo'!A$2:J$240,3,FALSE)</f>
        <v>DICLOFENACO, APRESENTAÇÃO SAL SÓDICO, DOSAGEM 25MG/ML, USO SOLUÇÃO INJETÁVEL</v>
      </c>
      <c r="H51" s="7">
        <v>500</v>
      </c>
      <c r="I51" s="9">
        <f>VLOOKUP(F51,'controle saldo'!A$2:J$250,10,FALSE)</f>
        <v>0.72</v>
      </c>
      <c r="J51" s="10">
        <v>43396</v>
      </c>
      <c r="K51" s="6" t="s">
        <v>650</v>
      </c>
      <c r="L51" s="6">
        <f t="shared" si="11"/>
        <v>500</v>
      </c>
      <c r="M51" s="11">
        <f t="shared" si="10"/>
        <v>360</v>
      </c>
      <c r="N51" s="29">
        <v>43503</v>
      </c>
      <c r="O51" s="13" t="s">
        <v>681</v>
      </c>
      <c r="P51" s="6"/>
      <c r="Q51" s="6"/>
      <c r="R51" s="110" t="s">
        <v>633</v>
      </c>
    </row>
    <row r="52" spans="1:18" ht="63.75" hidden="1" x14ac:dyDescent="0.25">
      <c r="A52" s="13" t="s">
        <v>480</v>
      </c>
      <c r="B52" s="13" t="s">
        <v>481</v>
      </c>
      <c r="C52" s="10">
        <v>43602</v>
      </c>
      <c r="D52" s="6">
        <v>100070</v>
      </c>
      <c r="E52" s="6" t="str">
        <f>VLOOKUP(D52,'c.c'!A$4:B$341,2,FALSE)</f>
        <v>POSTO MÉDICO</v>
      </c>
      <c r="F52" s="7">
        <v>51</v>
      </c>
      <c r="G52" s="8" t="str">
        <f>VLOOKUP(F52,'controle saldo'!A$2:J$240,3,FALSE)</f>
        <v>DICLOFENACO, COMPOSIÇÃO SAL RESINATO, CONCENTRAÇÃO 15 MG/ML, FORMA FARMACÊUTICA SUSPENSÃO ORAL- GOTAS</v>
      </c>
      <c r="H52" s="7">
        <v>10</v>
      </c>
      <c r="I52" s="9">
        <f>VLOOKUP(F52,'controle saldo'!A$2:J$250,10,FALSE)</f>
        <v>3.61</v>
      </c>
      <c r="J52" s="10">
        <v>43396</v>
      </c>
      <c r="K52" s="6" t="s">
        <v>647</v>
      </c>
      <c r="L52" s="6">
        <f t="shared" si="11"/>
        <v>10</v>
      </c>
      <c r="M52" s="11">
        <f t="shared" si="10"/>
        <v>36.1</v>
      </c>
      <c r="N52" s="29">
        <v>43518</v>
      </c>
      <c r="O52" s="134" t="s">
        <v>680</v>
      </c>
      <c r="P52" s="6"/>
      <c r="Q52" s="6"/>
      <c r="R52" s="133" t="s">
        <v>633</v>
      </c>
    </row>
    <row r="53" spans="1:18" ht="51" hidden="1" x14ac:dyDescent="0.25">
      <c r="A53" s="13" t="s">
        <v>480</v>
      </c>
      <c r="B53" s="13" t="s">
        <v>481</v>
      </c>
      <c r="C53" s="10">
        <v>43602</v>
      </c>
      <c r="D53" s="6">
        <v>100070</v>
      </c>
      <c r="E53" s="6" t="str">
        <f>VLOOKUP(D53,'c.c'!A$4:B$341,2,FALSE)</f>
        <v>POSTO MÉDICO</v>
      </c>
      <c r="F53" s="60">
        <v>55</v>
      </c>
      <c r="G53" s="127" t="str">
        <f>VLOOKUP(F53,'controle saldo'!A$2:J$240,3,FALSE)</f>
        <v>EFEDRINA, APRESENTAÇÃO SULFATO, DOSAGEM 50 MG/ML, APLICAÇÃO SOLUÇÃO INJETÁVEL</v>
      </c>
      <c r="H53" s="60">
        <v>15</v>
      </c>
      <c r="I53" s="128">
        <f>VLOOKUP(F53,'controle saldo'!A$2:J$250,10,FALSE)</f>
        <v>5.16</v>
      </c>
      <c r="J53" s="126">
        <v>43396</v>
      </c>
      <c r="K53" s="59" t="s">
        <v>630</v>
      </c>
      <c r="L53" s="59">
        <f t="shared" si="11"/>
        <v>15</v>
      </c>
      <c r="M53" s="129">
        <f t="shared" si="10"/>
        <v>77.400000000000006</v>
      </c>
      <c r="N53" s="131" t="s">
        <v>645</v>
      </c>
      <c r="O53" s="130"/>
      <c r="P53" s="59"/>
      <c r="Q53" s="59"/>
      <c r="R53" s="59" t="s">
        <v>656</v>
      </c>
    </row>
    <row r="54" spans="1:18" ht="89.25" hidden="1" x14ac:dyDescent="0.25">
      <c r="A54" s="13" t="s">
        <v>480</v>
      </c>
      <c r="B54" s="13" t="s">
        <v>481</v>
      </c>
      <c r="C54" s="10">
        <v>43602</v>
      </c>
      <c r="D54" s="6">
        <v>100070</v>
      </c>
      <c r="E54" s="6" t="str">
        <f>VLOOKUP(D54,'c.c'!A$4:B$341,2,FALSE)</f>
        <v>POSTO MÉDICO</v>
      </c>
      <c r="F54" s="7">
        <v>57</v>
      </c>
      <c r="G54" s="8" t="str">
        <f>VLOOKUP(F54,'controle saldo'!A$2:J$240,3,FALSE)</f>
        <v>ESCOPOLAMINA BUTILBROMETO, APRESENTAÇÃO ASSOCIADA COM DIPIRONA SÓDICA, DOSAGEM4MG + 500MG/ML, INDICAÇÃO SOLUÇÃO INJETÁVEL</v>
      </c>
      <c r="H54" s="7">
        <v>400</v>
      </c>
      <c r="I54" s="9">
        <f>VLOOKUP(F54,'controle saldo'!A$2:J$250,10,FALSE)</f>
        <v>1.48</v>
      </c>
      <c r="J54" s="10">
        <v>43396</v>
      </c>
      <c r="K54" s="6" t="s">
        <v>650</v>
      </c>
      <c r="L54" s="6">
        <f t="shared" si="11"/>
        <v>400</v>
      </c>
      <c r="M54" s="11">
        <f t="shared" si="10"/>
        <v>592</v>
      </c>
      <c r="N54" s="29">
        <v>43503</v>
      </c>
      <c r="O54" s="13" t="s">
        <v>681</v>
      </c>
      <c r="P54" s="6"/>
      <c r="Q54" s="6"/>
      <c r="R54" s="110" t="s">
        <v>633</v>
      </c>
    </row>
    <row r="55" spans="1:18" ht="51" hidden="1" x14ac:dyDescent="0.25">
      <c r="A55" s="13" t="s">
        <v>480</v>
      </c>
      <c r="B55" s="13" t="s">
        <v>481</v>
      </c>
      <c r="C55" s="10">
        <v>43602</v>
      </c>
      <c r="D55" s="6">
        <v>100070</v>
      </c>
      <c r="E55" s="6" t="str">
        <f>VLOOKUP(D55,'c.c'!A$4:B$341,2,FALSE)</f>
        <v>POSTO MÉDICO</v>
      </c>
      <c r="F55" s="7">
        <v>58</v>
      </c>
      <c r="G55" s="8" t="str">
        <f>VLOOKUP(F55,'controle saldo'!A$2:J$240,3,FALSE)</f>
        <v>ESCOPOLAMINA BUTILBROMETO, DOSAGEM 20 MG/ML, INDICAÇÃO SOLUÇÃO INJETÁVEL</v>
      </c>
      <c r="H55" s="7">
        <v>200</v>
      </c>
      <c r="I55" s="9">
        <f>VLOOKUP(F55,'controle saldo'!A$2:J$250,10,FALSE)</f>
        <v>1.2</v>
      </c>
      <c r="J55" s="10">
        <v>43396</v>
      </c>
      <c r="K55" s="6" t="s">
        <v>646</v>
      </c>
      <c r="L55" s="6">
        <v>200</v>
      </c>
      <c r="M55" s="11">
        <f t="shared" si="10"/>
        <v>240</v>
      </c>
      <c r="N55" s="29">
        <v>43454</v>
      </c>
      <c r="O55" s="13" t="s">
        <v>660</v>
      </c>
      <c r="P55" s="6"/>
      <c r="Q55" s="6"/>
      <c r="R55" s="6" t="s">
        <v>633</v>
      </c>
    </row>
    <row r="56" spans="1:18" ht="38.25" hidden="1" x14ac:dyDescent="0.25">
      <c r="A56" s="13" t="s">
        <v>480</v>
      </c>
      <c r="B56" s="13" t="s">
        <v>481</v>
      </c>
      <c r="C56" s="10">
        <v>43602</v>
      </c>
      <c r="D56" s="6">
        <v>100070</v>
      </c>
      <c r="E56" s="6" t="str">
        <f>VLOOKUP(D56,'c.c'!A$4:B$341,2,FALSE)</f>
        <v>POSTO MÉDICO</v>
      </c>
      <c r="F56" s="7">
        <v>59</v>
      </c>
      <c r="G56" s="8" t="str">
        <f>VLOOKUP(F56,'controle saldo'!A$2:J$240,3,FALSE)</f>
        <v>ETOMIDATO, DOSAGEM 2 MG/ML, APRESENTAÇÃO SOLUÇÃO INJETÁVEL</v>
      </c>
      <c r="H56" s="7">
        <v>23</v>
      </c>
      <c r="I56" s="9">
        <f>VLOOKUP(F56,'controle saldo'!A$2:J$250,10,FALSE)</f>
        <v>19.36</v>
      </c>
      <c r="J56" s="10">
        <v>43396</v>
      </c>
      <c r="K56" s="6" t="s">
        <v>649</v>
      </c>
      <c r="L56" s="6">
        <f t="shared" ref="L56:L57" si="12">H56</f>
        <v>23</v>
      </c>
      <c r="M56" s="11">
        <f t="shared" ref="M56:M57" si="13">L56*I56</f>
        <v>445.28</v>
      </c>
      <c r="N56" s="34" t="s">
        <v>682</v>
      </c>
      <c r="O56" s="34" t="s">
        <v>683</v>
      </c>
      <c r="P56" s="6"/>
      <c r="Q56" s="6"/>
      <c r="R56" s="133" t="s">
        <v>633</v>
      </c>
    </row>
    <row r="57" spans="1:18" ht="38.25" hidden="1" x14ac:dyDescent="0.25">
      <c r="A57" s="13" t="s">
        <v>480</v>
      </c>
      <c r="B57" s="13" t="s">
        <v>481</v>
      </c>
      <c r="C57" s="10">
        <v>43602</v>
      </c>
      <c r="D57" s="6">
        <v>100070</v>
      </c>
      <c r="E57" s="6" t="str">
        <f>VLOOKUP(D57,'c.c'!A$4:B$341,2,FALSE)</f>
        <v>POSTO MÉDICO</v>
      </c>
      <c r="F57" s="7">
        <v>71</v>
      </c>
      <c r="G57" s="8" t="str">
        <f>VLOOKUP(F57,'controle saldo'!A$2:J$240,3,FALSE)</f>
        <v>FUROSEMIDA, COMPOSIÇÃO 10 MG/ML, APRESENTAÇÃO SOLUÇÃO INJETÁVEL</v>
      </c>
      <c r="H57" s="7">
        <v>300</v>
      </c>
      <c r="I57" s="9">
        <f>VLOOKUP(F57,'controle saldo'!A$2:J$250,10,FALSE)</f>
        <v>0.53</v>
      </c>
      <c r="J57" s="10">
        <v>43396</v>
      </c>
      <c r="K57" s="6" t="s">
        <v>649</v>
      </c>
      <c r="L57" s="6">
        <f t="shared" si="12"/>
        <v>300</v>
      </c>
      <c r="M57" s="11">
        <f t="shared" si="13"/>
        <v>159</v>
      </c>
      <c r="N57" s="34" t="s">
        <v>682</v>
      </c>
      <c r="O57" s="34" t="s">
        <v>683</v>
      </c>
      <c r="P57" s="6"/>
      <c r="Q57" s="6"/>
      <c r="R57" s="133" t="s">
        <v>633</v>
      </c>
    </row>
    <row r="58" spans="1:18" ht="76.5" hidden="1" x14ac:dyDescent="0.25">
      <c r="A58" s="13" t="s">
        <v>480</v>
      </c>
      <c r="B58" s="13" t="s">
        <v>481</v>
      </c>
      <c r="C58" s="10">
        <v>43602</v>
      </c>
      <c r="D58" s="6">
        <v>100070</v>
      </c>
      <c r="E58" s="6" t="str">
        <f>VLOOKUP(D58,'c.c'!A$4:B$341,2,FALSE)</f>
        <v>POSTO MÉDICO</v>
      </c>
      <c r="F58" s="7">
        <v>72</v>
      </c>
      <c r="G58" s="8" t="str">
        <f>VLOOKUP(F58,'controle saldo'!A$2:J$240,3,FALSE)</f>
        <v>GLICOSE, CONCENTRAÇÃO 5%, INDICAÇÃO SOLUÇÃO INJETÁVEL, CARACTERÍSTICAS ADICIONAIS SISTEMA FECHADO</v>
      </c>
      <c r="H58" s="7">
        <v>300</v>
      </c>
      <c r="I58" s="9">
        <f>VLOOKUP(F58,'controle saldo'!A$2:J$250,10,FALSE)</f>
        <v>5.37</v>
      </c>
      <c r="J58" s="10">
        <v>43396</v>
      </c>
      <c r="K58" s="6" t="s">
        <v>646</v>
      </c>
      <c r="L58" s="6">
        <v>300</v>
      </c>
      <c r="M58" s="11">
        <f t="shared" ref="M58:M67" si="14">L58*I58</f>
        <v>1611</v>
      </c>
      <c r="N58" s="29">
        <v>43454</v>
      </c>
      <c r="O58" s="13" t="s">
        <v>660</v>
      </c>
      <c r="P58" s="6"/>
      <c r="Q58" s="6"/>
      <c r="R58" s="112" t="s">
        <v>633</v>
      </c>
    </row>
    <row r="59" spans="1:18" ht="38.25" hidden="1" x14ac:dyDescent="0.25">
      <c r="A59" s="13" t="s">
        <v>480</v>
      </c>
      <c r="B59" s="13" t="s">
        <v>481</v>
      </c>
      <c r="C59" s="10">
        <v>43602</v>
      </c>
      <c r="D59" s="6">
        <v>100070</v>
      </c>
      <c r="E59" s="6" t="str">
        <f>VLOOKUP(D59,'c.c'!A$4:B$341,2,FALSE)</f>
        <v>POSTO MÉDICO</v>
      </c>
      <c r="F59" s="7">
        <v>74</v>
      </c>
      <c r="G59" s="8" t="str">
        <f>VLOOKUP(F59,'controle saldo'!A$2:J$240,3,FALSE)</f>
        <v>GLICOSE, CONCENTRAÇÃO 50%, INDICAÇÃO SOLUÇÃO INJETÁVEL</v>
      </c>
      <c r="H59" s="7">
        <v>50</v>
      </c>
      <c r="I59" s="9">
        <f>VLOOKUP(F59,'controle saldo'!A$2:J$250,10,FALSE)</f>
        <v>0.46</v>
      </c>
      <c r="J59" s="10">
        <v>43396</v>
      </c>
      <c r="K59" s="6" t="s">
        <v>651</v>
      </c>
      <c r="L59" s="6">
        <f>H59</f>
        <v>50</v>
      </c>
      <c r="M59" s="11">
        <f t="shared" si="14"/>
        <v>23</v>
      </c>
      <c r="N59" s="29">
        <v>43433</v>
      </c>
      <c r="O59" s="13" t="s">
        <v>661</v>
      </c>
      <c r="P59" s="6"/>
      <c r="Q59" s="6"/>
      <c r="R59" s="108" t="s">
        <v>633</v>
      </c>
    </row>
    <row r="60" spans="1:18" ht="76.5" hidden="1" x14ac:dyDescent="0.25">
      <c r="A60" s="13" t="s">
        <v>480</v>
      </c>
      <c r="B60" s="13" t="s">
        <v>481</v>
      </c>
      <c r="C60" s="10">
        <v>43602</v>
      </c>
      <c r="D60" s="6">
        <v>100070</v>
      </c>
      <c r="E60" s="6" t="str">
        <f>VLOOKUP(D60,'c.c'!A$4:B$341,2,FALSE)</f>
        <v>POSTO MÉDICO</v>
      </c>
      <c r="F60" s="60">
        <v>75</v>
      </c>
      <c r="G60" s="127" t="str">
        <f>VLOOKUP(F60,'controle saldo'!A$2:J$240,3,FALSE)</f>
        <v>HALOPERIDOL, APRESENTAÇÃO SAL DECANOATO, CONCENTRAÇÃO 50 MG/ML, TIPO USO SOLUÇÃO INJETÁVEL</v>
      </c>
      <c r="H60" s="60">
        <v>30</v>
      </c>
      <c r="I60" s="128">
        <f>VLOOKUP(F60,'controle saldo'!A$2:J$250,10,FALSE)</f>
        <v>12.35</v>
      </c>
      <c r="J60" s="126">
        <v>43396</v>
      </c>
      <c r="K60" s="59" t="s">
        <v>630</v>
      </c>
      <c r="L60" s="59">
        <f>H60</f>
        <v>30</v>
      </c>
      <c r="M60" s="129">
        <f t="shared" si="14"/>
        <v>370.5</v>
      </c>
      <c r="N60" s="131" t="s">
        <v>645</v>
      </c>
      <c r="O60" s="125"/>
      <c r="P60" s="59"/>
      <c r="Q60" s="59"/>
      <c r="R60" s="136" t="s">
        <v>656</v>
      </c>
    </row>
    <row r="61" spans="1:18" ht="38.25" hidden="1" x14ac:dyDescent="0.25">
      <c r="A61" s="13" t="s">
        <v>480</v>
      </c>
      <c r="B61" s="13" t="s">
        <v>481</v>
      </c>
      <c r="C61" s="10">
        <v>43602</v>
      </c>
      <c r="D61" s="6">
        <v>100070</v>
      </c>
      <c r="E61" s="6" t="str">
        <f>VLOOKUP(D61,'c.c'!A$4:B$341,2,FALSE)</f>
        <v>POSTO MÉDICO</v>
      </c>
      <c r="F61" s="7">
        <v>78</v>
      </c>
      <c r="G61" s="8" t="str">
        <f>VLOOKUP(F61,'controle saldo'!A$2:J$240,3,FALSE)</f>
        <v>HIDRALAZINA, DOSAGEM 20 MG/ML, INDICAÇÃO SOLUÇÃO INJETÁVEL</v>
      </c>
      <c r="H61" s="7">
        <v>25</v>
      </c>
      <c r="I61" s="9">
        <f>VLOOKUP(F61,'controle saldo'!A$2:J$250,10,FALSE)</f>
        <v>4.2699999999999996</v>
      </c>
      <c r="J61" s="10">
        <v>43396</v>
      </c>
      <c r="K61" s="6" t="s">
        <v>647</v>
      </c>
      <c r="L61" s="6">
        <f>H61</f>
        <v>25</v>
      </c>
      <c r="M61" s="11">
        <f t="shared" si="14"/>
        <v>106.74999999999999</v>
      </c>
      <c r="N61" s="29">
        <v>43518</v>
      </c>
      <c r="O61" s="134" t="s">
        <v>680</v>
      </c>
      <c r="P61" s="6"/>
      <c r="Q61" s="6"/>
      <c r="R61" s="133" t="s">
        <v>633</v>
      </c>
    </row>
    <row r="62" spans="1:18" ht="63.75" hidden="1" x14ac:dyDescent="0.25">
      <c r="A62" s="13" t="s">
        <v>480</v>
      </c>
      <c r="B62" s="13" t="s">
        <v>481</v>
      </c>
      <c r="C62" s="10">
        <v>43602</v>
      </c>
      <c r="D62" s="6">
        <v>100070</v>
      </c>
      <c r="E62" s="6" t="str">
        <f>VLOOKUP(D62,'c.c'!A$4:B$341,2,FALSE)</f>
        <v>POSTO MÉDICO</v>
      </c>
      <c r="F62" s="60">
        <v>84</v>
      </c>
      <c r="G62" s="127" t="str">
        <f>VLOOKUP(F62,'controle saldo'!A$2:J$240,3,FALSE)</f>
        <v> ISOSSORBIDA, PRINCÍPIO ATIVO SAL DINITRATO, DOSAGEM 5 MG, TIPO MEDICAMENTO SUBLINGUAL</v>
      </c>
      <c r="H62" s="60">
        <v>60</v>
      </c>
      <c r="I62" s="128">
        <f>VLOOKUP(F62,'controle saldo'!A$2:J$250,10,FALSE)</f>
        <v>0.46</v>
      </c>
      <c r="J62" s="126">
        <v>43396</v>
      </c>
      <c r="K62" s="59" t="s">
        <v>630</v>
      </c>
      <c r="L62" s="59">
        <f>H62</f>
        <v>60</v>
      </c>
      <c r="M62" s="129">
        <f t="shared" si="14"/>
        <v>27.6</v>
      </c>
      <c r="N62" s="131" t="s">
        <v>645</v>
      </c>
      <c r="O62" s="125"/>
      <c r="P62" s="59"/>
      <c r="Q62" s="59"/>
      <c r="R62" s="59" t="s">
        <v>656</v>
      </c>
    </row>
    <row r="63" spans="1:18" ht="38.25" hidden="1" x14ac:dyDescent="0.25">
      <c r="A63" s="13" t="s">
        <v>480</v>
      </c>
      <c r="B63" s="13" t="s">
        <v>481</v>
      </c>
      <c r="C63" s="10">
        <v>43602</v>
      </c>
      <c r="D63" s="6">
        <v>100070</v>
      </c>
      <c r="E63" s="6" t="str">
        <f>VLOOKUP(D63,'c.c'!A$4:B$341,2,FALSE)</f>
        <v>POSTO MÉDICO</v>
      </c>
      <c r="F63" s="7">
        <v>87</v>
      </c>
      <c r="G63" s="8" t="str">
        <f>VLOOKUP(F63,'controle saldo'!A$2:J$240,3,FALSE)</f>
        <v>LIDOCAÍNA CLORIDRATO, DOSAGEM 2%, APRESENTAÇÃO GELÉIA</v>
      </c>
      <c r="H63" s="7">
        <v>25</v>
      </c>
      <c r="I63" s="9">
        <f>VLOOKUP(F63,'controle saldo'!A$2:J$250,10,FALSE)</f>
        <v>2.79</v>
      </c>
      <c r="J63" s="10">
        <v>43396</v>
      </c>
      <c r="K63" s="6" t="s">
        <v>650</v>
      </c>
      <c r="L63" s="6">
        <f>H63</f>
        <v>25</v>
      </c>
      <c r="M63" s="11">
        <f t="shared" si="14"/>
        <v>69.75</v>
      </c>
      <c r="N63" s="29">
        <v>43503</v>
      </c>
      <c r="O63" s="13" t="s">
        <v>681</v>
      </c>
      <c r="P63" s="6"/>
      <c r="Q63" s="6"/>
      <c r="R63" s="110" t="s">
        <v>633</v>
      </c>
    </row>
    <row r="64" spans="1:18" ht="76.5" hidden="1" x14ac:dyDescent="0.25">
      <c r="A64" s="13" t="s">
        <v>480</v>
      </c>
      <c r="B64" s="13" t="s">
        <v>481</v>
      </c>
      <c r="C64" s="10">
        <v>43602</v>
      </c>
      <c r="D64" s="6">
        <v>100070</v>
      </c>
      <c r="E64" s="6" t="str">
        <f>VLOOKUP(D64,'c.c'!A$4:B$341,2,FALSE)</f>
        <v>POSTO MÉDICO</v>
      </c>
      <c r="F64" s="7">
        <v>94</v>
      </c>
      <c r="G64" s="8" t="str">
        <f>VLOOKUP(F64,'controle saldo'!A$2:J$240,3,FALSE)</f>
        <v>METILPREDNISOLONA, PRINCÍPIO ATIVO SAL SUCCINATO, DOSAGEM 125 MG, APRESENTAÇÃOPÓ LIOFILIZADO + DILUENTE, INJETÁVEL</v>
      </c>
      <c r="H64" s="7">
        <v>10</v>
      </c>
      <c r="I64" s="9">
        <f>VLOOKUP(F64,'controle saldo'!A$2:J$250,10,FALSE)</f>
        <v>17.93</v>
      </c>
      <c r="J64" s="10">
        <v>43396</v>
      </c>
      <c r="K64" s="6" t="s">
        <v>644</v>
      </c>
      <c r="L64" s="6">
        <v>10</v>
      </c>
      <c r="M64" s="11">
        <f t="shared" si="14"/>
        <v>179.3</v>
      </c>
      <c r="N64" s="29">
        <v>43426</v>
      </c>
      <c r="O64" s="13" t="s">
        <v>659</v>
      </c>
      <c r="P64" s="6"/>
      <c r="Q64" s="6"/>
      <c r="R64" s="110" t="s">
        <v>633</v>
      </c>
    </row>
    <row r="65" spans="1:18" ht="51" hidden="1" x14ac:dyDescent="0.25">
      <c r="A65" s="13" t="s">
        <v>480</v>
      </c>
      <c r="B65" s="13" t="s">
        <v>481</v>
      </c>
      <c r="C65" s="10">
        <v>43602</v>
      </c>
      <c r="D65" s="6">
        <v>100070</v>
      </c>
      <c r="E65" s="6" t="str">
        <f>VLOOKUP(D65,'c.c'!A$4:B$341,2,FALSE)</f>
        <v>POSTO MÉDICO</v>
      </c>
      <c r="F65" s="7">
        <v>96</v>
      </c>
      <c r="G65" s="8" t="str">
        <f>VLOOKUP(F65,'controle saldo'!A$2:J$240,3,FALSE)</f>
        <v>METOPROLOL, CONCENTRAÇÃO 1 MG/ML, FORMA FARMACEUTICA SOLUÇÃO INJETÁVEL</v>
      </c>
      <c r="H65" s="7">
        <v>10</v>
      </c>
      <c r="I65" s="9">
        <f>VLOOKUP(F65,'controle saldo'!A$2:J$250,10,FALSE)</f>
        <v>23.97</v>
      </c>
      <c r="J65" s="10">
        <v>43396</v>
      </c>
      <c r="K65" s="6" t="s">
        <v>647</v>
      </c>
      <c r="L65" s="6">
        <f>H65</f>
        <v>10</v>
      </c>
      <c r="M65" s="11">
        <f t="shared" si="14"/>
        <v>239.7</v>
      </c>
      <c r="N65" s="29">
        <v>43518</v>
      </c>
      <c r="O65" s="134" t="s">
        <v>680</v>
      </c>
      <c r="P65" s="6"/>
      <c r="Q65" s="6"/>
      <c r="R65" s="133" t="s">
        <v>633</v>
      </c>
    </row>
    <row r="66" spans="1:18" ht="38.25" hidden="1" x14ac:dyDescent="0.25">
      <c r="A66" s="13" t="s">
        <v>480</v>
      </c>
      <c r="B66" s="13" t="s">
        <v>481</v>
      </c>
      <c r="C66" s="10">
        <v>43602</v>
      </c>
      <c r="D66" s="6">
        <v>100070</v>
      </c>
      <c r="E66" s="6" t="str">
        <f>VLOOKUP(D66,'c.c'!A$4:B$341,2,FALSE)</f>
        <v>POSTO MÉDICO</v>
      </c>
      <c r="F66" s="7">
        <v>98</v>
      </c>
      <c r="G66" s="8" t="str">
        <f>VLOOKUP(F66,'controle saldo'!A$2:J$240,3,FALSE)</f>
        <v>MIDAZOLAM, DOSAGEM 5 MG/ML, APLICAÇÃO INJETÁVEL</v>
      </c>
      <c r="H66" s="7">
        <v>50</v>
      </c>
      <c r="I66" s="9">
        <f>VLOOKUP(F66,'controle saldo'!A$2:J$250,10,FALSE)</f>
        <v>1.37</v>
      </c>
      <c r="J66" s="10">
        <v>43396</v>
      </c>
      <c r="K66" s="6" t="s">
        <v>646</v>
      </c>
      <c r="L66" s="6">
        <v>50</v>
      </c>
      <c r="M66" s="11">
        <f t="shared" si="14"/>
        <v>68.5</v>
      </c>
      <c r="N66" s="29">
        <v>43454</v>
      </c>
      <c r="O66" s="13" t="s">
        <v>660</v>
      </c>
      <c r="P66" s="6"/>
      <c r="Q66" s="6"/>
      <c r="R66" s="6" t="s">
        <v>633</v>
      </c>
    </row>
    <row r="67" spans="1:18" ht="51" hidden="1" x14ac:dyDescent="0.25">
      <c r="A67" s="13" t="s">
        <v>480</v>
      </c>
      <c r="B67" s="13" t="s">
        <v>481</v>
      </c>
      <c r="C67" s="10">
        <v>43602</v>
      </c>
      <c r="D67" s="6">
        <v>100070</v>
      </c>
      <c r="E67" s="6" t="str">
        <f>VLOOKUP(D67,'c.c'!A$4:B$341,2,FALSE)</f>
        <v>POSTO MÉDICO</v>
      </c>
      <c r="F67" s="60">
        <v>102</v>
      </c>
      <c r="G67" s="127" t="str">
        <f>VLOOKUP(F67,'controle saldo'!A$2:J$240,3,FALSE)</f>
        <v>NALOXONA CLORIDRATO, DOSAGEM 0,4 MG/ML, APRESENTAÇÃO SOLUÇÃO INJETÁVEL</v>
      </c>
      <c r="H67" s="60">
        <v>15</v>
      </c>
      <c r="I67" s="128">
        <f>VLOOKUP(F67,'controle saldo'!A$2:J$250,10,FALSE)</f>
        <v>6.2</v>
      </c>
      <c r="J67" s="126">
        <v>43396</v>
      </c>
      <c r="K67" s="59" t="s">
        <v>630</v>
      </c>
      <c r="L67" s="59">
        <f>H67</f>
        <v>15</v>
      </c>
      <c r="M67" s="129">
        <f t="shared" si="14"/>
        <v>93</v>
      </c>
      <c r="N67" s="131" t="s">
        <v>645</v>
      </c>
      <c r="O67" s="125"/>
      <c r="P67" s="59"/>
      <c r="Q67" s="59"/>
      <c r="R67" s="136" t="s">
        <v>657</v>
      </c>
    </row>
    <row r="68" spans="1:18" ht="38.25" hidden="1" x14ac:dyDescent="0.25">
      <c r="A68" s="13" t="s">
        <v>480</v>
      </c>
      <c r="B68" s="13" t="s">
        <v>481</v>
      </c>
      <c r="C68" s="10">
        <v>43602</v>
      </c>
      <c r="D68" s="6">
        <v>100070</v>
      </c>
      <c r="E68" s="6" t="str">
        <f>VLOOKUP(D68,'c.c'!A$4:B$341,2,FALSE)</f>
        <v>POSTO MÉDICO</v>
      </c>
      <c r="F68" s="7">
        <v>106</v>
      </c>
      <c r="G68" s="8" t="str">
        <f>VLOOKUP(F68,'controle saldo'!A$2:J$240,3,FALSE)</f>
        <v>OMEPRAZOL, CONCENTRAÇÃO 40 MG, USO INJETÁVEL</v>
      </c>
      <c r="H68" s="7">
        <v>50</v>
      </c>
      <c r="I68" s="9">
        <f>VLOOKUP(F68,'controle saldo'!A$2:J$250,10,FALSE)</f>
        <v>7.29</v>
      </c>
      <c r="J68" s="10">
        <v>43396</v>
      </c>
      <c r="K68" s="6" t="s">
        <v>647</v>
      </c>
      <c r="L68" s="6">
        <f t="shared" ref="L68:L72" si="15">H68</f>
        <v>50</v>
      </c>
      <c r="M68" s="11">
        <f t="shared" ref="M68:M72" si="16">L68*I68</f>
        <v>364.5</v>
      </c>
      <c r="N68" s="29">
        <v>43518</v>
      </c>
      <c r="O68" s="134" t="s">
        <v>680</v>
      </c>
      <c r="P68" s="6"/>
      <c r="Q68" s="6"/>
      <c r="R68" s="133" t="s">
        <v>633</v>
      </c>
    </row>
    <row r="69" spans="1:18" ht="25.5" hidden="1" x14ac:dyDescent="0.25">
      <c r="A69" s="13" t="s">
        <v>480</v>
      </c>
      <c r="B69" s="13" t="s">
        <v>481</v>
      </c>
      <c r="C69" s="10">
        <v>43602</v>
      </c>
      <c r="D69" s="6">
        <v>100070</v>
      </c>
      <c r="E69" s="6" t="str">
        <f>VLOOKUP(D69,'c.c'!A$4:B$341,2,FALSE)</f>
        <v>POSTO MÉDICO</v>
      </c>
      <c r="F69" s="7">
        <v>107</v>
      </c>
      <c r="G69" s="8" t="str">
        <f>VLOOKUP(F69,'controle saldo'!A$2:J$240,3,FALSE)</f>
        <v>OMEPRAZOL, CONCENTRAÇÃO 20 MG</v>
      </c>
      <c r="H69" s="7">
        <v>280</v>
      </c>
      <c r="I69" s="9">
        <f>VLOOKUP(F69,'controle saldo'!A$2:J$250,10,FALSE)</f>
        <v>0.04</v>
      </c>
      <c r="J69" s="10">
        <v>43396</v>
      </c>
      <c r="K69" s="6" t="s">
        <v>647</v>
      </c>
      <c r="L69" s="6">
        <f t="shared" si="15"/>
        <v>280</v>
      </c>
      <c r="M69" s="11">
        <f t="shared" si="16"/>
        <v>11.200000000000001</v>
      </c>
      <c r="N69" s="29">
        <v>43518</v>
      </c>
      <c r="O69" s="134" t="s">
        <v>680</v>
      </c>
      <c r="P69" s="6"/>
      <c r="Q69" s="6"/>
      <c r="R69" s="133" t="s">
        <v>633</v>
      </c>
    </row>
    <row r="70" spans="1:18" ht="25.5" hidden="1" x14ac:dyDescent="0.25">
      <c r="A70" s="13" t="s">
        <v>480</v>
      </c>
      <c r="B70" s="13" t="s">
        <v>481</v>
      </c>
      <c r="C70" s="10">
        <v>43602</v>
      </c>
      <c r="D70" s="6">
        <v>100070</v>
      </c>
      <c r="E70" s="6" t="str">
        <f>VLOOKUP(D70,'c.c'!A$4:B$341,2,FALSE)</f>
        <v>POSTO MÉDICO</v>
      </c>
      <c r="F70" s="7">
        <v>109</v>
      </c>
      <c r="G70" s="8" t="str">
        <f>VLOOKUP(F70,'controle saldo'!A$2:J$240,3,FALSE)</f>
        <v>PARACETAMOL, DOSAGEM COMPRIMIDO 750 MG</v>
      </c>
      <c r="H70" s="7">
        <v>400</v>
      </c>
      <c r="I70" s="9">
        <f>VLOOKUP(F70,'controle saldo'!A$2:J$250,10,FALSE)</f>
        <v>7.0000000000000007E-2</v>
      </c>
      <c r="J70" s="10">
        <v>43396</v>
      </c>
      <c r="K70" s="6" t="s">
        <v>647</v>
      </c>
      <c r="L70" s="6">
        <f t="shared" si="15"/>
        <v>400</v>
      </c>
      <c r="M70" s="11">
        <f t="shared" si="16"/>
        <v>28.000000000000004</v>
      </c>
      <c r="N70" s="29">
        <v>43518</v>
      </c>
      <c r="O70" s="134" t="s">
        <v>680</v>
      </c>
      <c r="P70" s="6"/>
      <c r="Q70" s="6"/>
      <c r="R70" s="133" t="s">
        <v>633</v>
      </c>
    </row>
    <row r="71" spans="1:18" s="61" customFormat="1" ht="51" hidden="1" x14ac:dyDescent="0.25">
      <c r="A71" s="13" t="s">
        <v>480</v>
      </c>
      <c r="B71" s="13" t="s">
        <v>481</v>
      </c>
      <c r="C71" s="10">
        <v>43602</v>
      </c>
      <c r="D71" s="59">
        <v>100070</v>
      </c>
      <c r="E71" s="6" t="str">
        <f>VLOOKUP(D71,'c.c'!A$4:B$341,2,FALSE)</f>
        <v>POSTO MÉDICO</v>
      </c>
      <c r="F71" s="60">
        <v>110</v>
      </c>
      <c r="G71" s="127" t="str">
        <f>VLOOKUP(F71,'controle saldo'!A$2:J$240,3,FALSE)</f>
        <v>PARACETAMOL, DOSAGEM SOLUÇÃO ORAL 200 MG/ML, APRESENTAÇÃO SOLUÇÃO ORAL</v>
      </c>
      <c r="H71" s="60">
        <v>25</v>
      </c>
      <c r="I71" s="128">
        <f>VLOOKUP(F71,'controle saldo'!A$2:J$250,10,FALSE)</f>
        <v>1.0900000000000001</v>
      </c>
      <c r="J71" s="126">
        <v>43396</v>
      </c>
      <c r="K71" s="59" t="s">
        <v>630</v>
      </c>
      <c r="L71" s="59">
        <f t="shared" si="15"/>
        <v>25</v>
      </c>
      <c r="M71" s="129">
        <f t="shared" si="16"/>
        <v>27.250000000000004</v>
      </c>
      <c r="N71" s="131" t="s">
        <v>645</v>
      </c>
      <c r="O71" s="125"/>
      <c r="P71" s="59"/>
      <c r="Q71" s="59"/>
      <c r="R71" s="59" t="s">
        <v>656</v>
      </c>
    </row>
    <row r="72" spans="1:18" ht="51" hidden="1" x14ac:dyDescent="0.25">
      <c r="A72" s="13" t="s">
        <v>480</v>
      </c>
      <c r="B72" s="13" t="s">
        <v>481</v>
      </c>
      <c r="C72" s="10">
        <v>43602</v>
      </c>
      <c r="D72" s="6">
        <v>100070</v>
      </c>
      <c r="E72" s="6" t="str">
        <f>VLOOKUP(D72,'c.c'!A$4:B$341,2,FALSE)</f>
        <v>POSTO MÉDICO</v>
      </c>
      <c r="F72" s="7">
        <v>112</v>
      </c>
      <c r="G72" s="8" t="str">
        <f>VLOOKUP(F72,'controle saldo'!A$2:J$240,3,FALSE)</f>
        <v>PETIDINA CLORIDRATO, DOSAGEM 50 MG/ML, APRESENTAÇÃO SOLUÇÃO INJETÁVEL</v>
      </c>
      <c r="H72" s="7">
        <v>25</v>
      </c>
      <c r="I72" s="9">
        <f>VLOOKUP(F72,'controle saldo'!A$2:J$250,10,FALSE)</f>
        <v>2.98</v>
      </c>
      <c r="J72" s="10">
        <v>43396</v>
      </c>
      <c r="K72" s="6" t="s">
        <v>630</v>
      </c>
      <c r="L72" s="6">
        <f t="shared" si="15"/>
        <v>25</v>
      </c>
      <c r="M72" s="11">
        <f t="shared" si="16"/>
        <v>74.5</v>
      </c>
      <c r="N72" s="29">
        <v>43462</v>
      </c>
      <c r="O72" s="13" t="s">
        <v>678</v>
      </c>
      <c r="P72" s="6"/>
      <c r="Q72" s="6"/>
      <c r="R72" s="110" t="s">
        <v>633</v>
      </c>
    </row>
    <row r="73" spans="1:18" ht="38.25" hidden="1" x14ac:dyDescent="0.25">
      <c r="A73" s="13" t="s">
        <v>480</v>
      </c>
      <c r="B73" s="13" t="s">
        <v>481</v>
      </c>
      <c r="C73" s="10">
        <v>43602</v>
      </c>
      <c r="D73" s="6">
        <v>100070</v>
      </c>
      <c r="E73" s="6" t="str">
        <f>VLOOKUP(D73,'c.c'!A$4:B$341,2,FALSE)</f>
        <v>POSTO MÉDICO</v>
      </c>
      <c r="F73" s="7">
        <v>115</v>
      </c>
      <c r="G73" s="8" t="str">
        <f>VLOOKUP(F73,'controle saldo'!A$2:J$240,3,FALSE)</f>
        <v>PROPRANOLOL CLORIDRATO, DOSAGEM 40 MG</v>
      </c>
      <c r="H73" s="7">
        <v>100</v>
      </c>
      <c r="I73" s="9">
        <f>VLOOKUP(F73,'controle saldo'!A$2:J$250,10,FALSE)</f>
        <v>0.06</v>
      </c>
      <c r="J73" s="10">
        <v>43396</v>
      </c>
      <c r="K73" s="6" t="s">
        <v>647</v>
      </c>
      <c r="L73" s="6">
        <f t="shared" ref="L73:L74" si="17">H73</f>
        <v>100</v>
      </c>
      <c r="M73" s="11">
        <f t="shared" ref="M73:M74" si="18">L73*I73</f>
        <v>6</v>
      </c>
      <c r="N73" s="29">
        <v>43518</v>
      </c>
      <c r="O73" s="134" t="s">
        <v>680</v>
      </c>
      <c r="P73" s="6"/>
      <c r="Q73" s="6"/>
      <c r="R73" s="133" t="s">
        <v>633</v>
      </c>
    </row>
    <row r="74" spans="1:18" ht="89.25" hidden="1" x14ac:dyDescent="0.25">
      <c r="A74" s="13" t="s">
        <v>480</v>
      </c>
      <c r="B74" s="13" t="s">
        <v>481</v>
      </c>
      <c r="C74" s="10">
        <v>43602</v>
      </c>
      <c r="D74" s="6">
        <v>100070</v>
      </c>
      <c r="E74" s="6" t="str">
        <f>VLOOKUP(D74,'c.c'!A$4:B$341,2,FALSE)</f>
        <v>POSTO MÉDICO</v>
      </c>
      <c r="F74" s="7">
        <v>117</v>
      </c>
      <c r="G74" s="8" t="str">
        <f>VLOOKUP(F74,'controle saldo'!A$2:J$240,3,FALSE)</f>
        <v>RINGER, COMPOSIÇÃO ASSOCIADO COM LACTATO DE SÓDIO, FORMA FARMACÊUTICA SOLUÇÃO INJETÁVEL, CARACTERÍSTICA ADICIONAL SISTEMA FECHADO</v>
      </c>
      <c r="H74" s="7">
        <v>20</v>
      </c>
      <c r="I74" s="9">
        <f>VLOOKUP(F74,'controle saldo'!A$2:J$250,10,FALSE)</f>
        <v>3.08</v>
      </c>
      <c r="J74" s="10">
        <v>43396</v>
      </c>
      <c r="K74" s="6" t="s">
        <v>647</v>
      </c>
      <c r="L74" s="6">
        <f t="shared" si="17"/>
        <v>20</v>
      </c>
      <c r="M74" s="11">
        <f t="shared" si="18"/>
        <v>61.6</v>
      </c>
      <c r="N74" s="29">
        <v>43518</v>
      </c>
      <c r="O74" s="134" t="s">
        <v>680</v>
      </c>
      <c r="P74" s="6"/>
      <c r="Q74" s="6"/>
      <c r="R74" s="133" t="s">
        <v>633</v>
      </c>
    </row>
    <row r="75" spans="1:18" ht="165.75" hidden="1" x14ac:dyDescent="0.25">
      <c r="A75" s="13" t="s">
        <v>480</v>
      </c>
      <c r="B75" s="13" t="s">
        <v>481</v>
      </c>
      <c r="C75" s="10">
        <v>43602</v>
      </c>
      <c r="D75" s="6">
        <v>100070</v>
      </c>
      <c r="E75" s="6" t="str">
        <f>VLOOKUP(D75,'c.c'!A$4:B$341,2,FALSE)</f>
        <v>POSTO MÉDICO</v>
      </c>
      <c r="F75" s="60">
        <v>118</v>
      </c>
      <c r="G75" s="127" t="str">
        <f>VLOOKUP(F75,'controle saldo'!A$2:J$240,3,FALSE)</f>
        <v>SAIS PARA REIDRATAÇÃO ORAL, APRESENTAÇÃO PÓ, COMPOSTO POR: CLORETO SÓDIO 3,5G + GLICOSE 20 G, INDICAÇÃO + CITRATO DE SÓDIO 2,9G + CLORETO DE POTÁSSIO 1,5 G,USO PARA 1.000ML DE SOLUÇÃO PRONTA, SEGUNDO PADRÃO OM S, CARACTERÍSTICA ADICIONAL ENVELOPE CONTENDO 27,9G</v>
      </c>
      <c r="H75" s="60">
        <v>500</v>
      </c>
      <c r="I75" s="128">
        <f>VLOOKUP(F75,'controle saldo'!A$2:J$250,10,FALSE)</f>
        <v>0.63</v>
      </c>
      <c r="J75" s="126">
        <v>43396</v>
      </c>
      <c r="K75" s="59" t="s">
        <v>630</v>
      </c>
      <c r="L75" s="59">
        <f>H75</f>
        <v>500</v>
      </c>
      <c r="M75" s="129">
        <f>L75*I75</f>
        <v>315</v>
      </c>
      <c r="N75" s="131" t="s">
        <v>645</v>
      </c>
      <c r="O75" s="125"/>
      <c r="P75" s="59"/>
      <c r="Q75" s="59"/>
      <c r="R75" s="136" t="s">
        <v>656</v>
      </c>
    </row>
    <row r="76" spans="1:18" ht="51" hidden="1" x14ac:dyDescent="0.25">
      <c r="A76" s="13" t="s">
        <v>480</v>
      </c>
      <c r="B76" s="13" t="s">
        <v>481</v>
      </c>
      <c r="C76" s="10">
        <v>43602</v>
      </c>
      <c r="D76" s="6">
        <v>100070</v>
      </c>
      <c r="E76" s="6" t="str">
        <f>VLOOKUP(D76,'c.c'!A$4:B$341,2,FALSE)</f>
        <v>POSTO MÉDICO</v>
      </c>
      <c r="F76" s="7">
        <v>126</v>
      </c>
      <c r="G76" s="8" t="str">
        <f>VLOOKUP(F76,'controle saldo'!A$2:J$240,3,FALSE)</f>
        <v>TRAMADOL CLORIDRATO, DOSAGEM 50 MG/ML, FORMA FARMACÊUTICA SOLUÇÃO INJETÁVEL</v>
      </c>
      <c r="H76" s="7">
        <v>50</v>
      </c>
      <c r="I76" s="9">
        <f>VLOOKUP(F76,'controle saldo'!A$2:J$250,10,FALSE)</f>
        <v>0.89</v>
      </c>
      <c r="J76" s="10">
        <v>43396</v>
      </c>
      <c r="K76" s="6" t="s">
        <v>647</v>
      </c>
      <c r="L76" s="6">
        <f>H76</f>
        <v>50</v>
      </c>
      <c r="M76" s="11">
        <f>L76*I76</f>
        <v>44.5</v>
      </c>
      <c r="N76" s="29">
        <v>43518</v>
      </c>
      <c r="O76" s="134" t="s">
        <v>680</v>
      </c>
      <c r="P76" s="6"/>
      <c r="Q76" s="6"/>
      <c r="R76" s="133" t="s">
        <v>633</v>
      </c>
    </row>
    <row r="77" spans="1:18" s="124" customFormat="1" ht="38.25" hidden="1" x14ac:dyDescent="0.25">
      <c r="A77" s="117" t="s">
        <v>480</v>
      </c>
      <c r="B77" s="117" t="s">
        <v>481</v>
      </c>
      <c r="C77" s="118">
        <v>43602</v>
      </c>
      <c r="D77" s="119">
        <v>100070</v>
      </c>
      <c r="E77" s="119" t="str">
        <f>VLOOKUP(D77,'c.c'!A$4:B$341,2,FALSE)</f>
        <v>POSTO MÉDICO</v>
      </c>
      <c r="F77" s="120">
        <v>128</v>
      </c>
      <c r="G77" s="121" t="str">
        <f>VLOOKUP(F77,'controle saldo'!A$2:J$240,3,FALSE)</f>
        <v>VITAMINAS DO COMPLEXO B, COMPOSIÇÃO BÁSICA B1,B2,B3,B5,B6</v>
      </c>
      <c r="H77" s="120">
        <v>300</v>
      </c>
      <c r="I77" s="122">
        <f>VLOOKUP(F77,'controle saldo'!A$2:J$250,10,FALSE)</f>
        <v>0.98</v>
      </c>
      <c r="J77" s="118">
        <v>43396</v>
      </c>
      <c r="K77" s="119" t="s">
        <v>649</v>
      </c>
      <c r="L77" s="119">
        <f>H77</f>
        <v>300</v>
      </c>
      <c r="M77" s="123">
        <f>L77*I77</f>
        <v>294</v>
      </c>
      <c r="N77" s="34" t="s">
        <v>682</v>
      </c>
      <c r="O77" s="34" t="s">
        <v>683</v>
      </c>
      <c r="P77" s="119"/>
      <c r="Q77" s="119"/>
      <c r="R77" s="133" t="s">
        <v>633</v>
      </c>
    </row>
    <row r="78" spans="1:18" ht="38.25" hidden="1" x14ac:dyDescent="0.25">
      <c r="A78" s="13" t="s">
        <v>480</v>
      </c>
      <c r="B78" s="13" t="s">
        <v>481</v>
      </c>
      <c r="C78" s="10">
        <v>43602</v>
      </c>
      <c r="D78" s="6">
        <v>280010</v>
      </c>
      <c r="E78" s="6" t="str">
        <f>VLOOKUP(D78,'c.c'!A$4:B$341,2,FALSE)</f>
        <v>HOSPITAL VETERINÁRIO</v>
      </c>
      <c r="F78" s="7">
        <v>2</v>
      </c>
      <c r="G78" s="8" t="str">
        <f>VLOOKUP(F78,'controle saldo'!A$2:J$240,3,FALSE)</f>
        <v>ÁCIDO ASCÓRBICO, DOSAGEM 100 MG/ML, TIPO USO INJETÁVEL</v>
      </c>
      <c r="H78" s="7">
        <v>100</v>
      </c>
      <c r="I78" s="9">
        <f>VLOOKUP(F78,'controle saldo'!A$2:J$250,10,FALSE)</f>
        <v>0.94</v>
      </c>
      <c r="J78" s="10">
        <v>43437</v>
      </c>
      <c r="K78" s="6" t="s">
        <v>667</v>
      </c>
      <c r="L78" s="6">
        <f>H78</f>
        <v>100</v>
      </c>
      <c r="M78" s="11">
        <f>L78*I78</f>
        <v>94</v>
      </c>
      <c r="N78" s="31">
        <v>43514</v>
      </c>
      <c r="O78" s="133" t="s">
        <v>679</v>
      </c>
      <c r="P78" s="6"/>
      <c r="Q78" s="6"/>
      <c r="R78" s="112" t="s">
        <v>633</v>
      </c>
    </row>
    <row r="79" spans="1:18" ht="51" hidden="1" x14ac:dyDescent="0.25">
      <c r="A79" s="106" t="s">
        <v>480</v>
      </c>
      <c r="B79" s="106" t="s">
        <v>481</v>
      </c>
      <c r="C79" s="114">
        <v>43602</v>
      </c>
      <c r="D79" s="6">
        <v>280010</v>
      </c>
      <c r="E79" s="105" t="str">
        <f>VLOOKUP(D79,'c.c'!A$4:B$341,2,FALSE)</f>
        <v>HOSPITAL VETERINÁRIO</v>
      </c>
      <c r="F79" s="7">
        <v>5</v>
      </c>
      <c r="G79" s="115" t="str">
        <f>VLOOKUP(F79,'controle saldo'!A$2:J$240,3,FALSE)</f>
        <v>ÁCIDO TRANEXÂMICO, DOSAGEM 50 MG/ML, FORMA FARMACÊUTICA SOLUÇÃO INJETÁVEL</v>
      </c>
      <c r="H79" s="7">
        <v>60</v>
      </c>
      <c r="I79" s="116">
        <f>VLOOKUP(F79,'controle saldo'!A$2:J$250,10,FALSE)</f>
        <v>2.7</v>
      </c>
      <c r="J79" s="10">
        <v>43437</v>
      </c>
      <c r="K79" s="6" t="s">
        <v>665</v>
      </c>
      <c r="L79" s="7">
        <v>60</v>
      </c>
      <c r="M79" s="11">
        <f t="shared" ref="M79:M97" si="19">L79*I79</f>
        <v>162</v>
      </c>
      <c r="N79" s="137" t="s">
        <v>684</v>
      </c>
      <c r="O79" s="13" t="s">
        <v>685</v>
      </c>
      <c r="P79" s="6"/>
      <c r="Q79" s="6"/>
      <c r="R79" s="6" t="s">
        <v>633</v>
      </c>
    </row>
    <row r="80" spans="1:18" ht="38.25" hidden="1" x14ac:dyDescent="0.25">
      <c r="A80" s="13" t="s">
        <v>480</v>
      </c>
      <c r="B80" s="13" t="s">
        <v>481</v>
      </c>
      <c r="C80" s="10">
        <v>43602</v>
      </c>
      <c r="D80" s="6">
        <v>280010</v>
      </c>
      <c r="E80" s="6" t="str">
        <f>VLOOKUP(D80,'c.c'!A$4:B$341,2,FALSE)</f>
        <v>HOSPITAL VETERINÁRIO</v>
      </c>
      <c r="F80" s="7">
        <v>6</v>
      </c>
      <c r="G80" s="8" t="str">
        <f>VLOOKUP(F80,'controle saldo'!A$2:J$240,3,FALSE)</f>
        <v>ÁGUA DESTILADA, ASPECTO FÍSICO BIDESTILADA, ESTÉRIL, APIROGÊNICA</v>
      </c>
      <c r="H80" s="7">
        <v>80</v>
      </c>
      <c r="I80" s="9">
        <f>VLOOKUP(F80,'controle saldo'!A$2:J$250,10,FALSE)</f>
        <v>0.18</v>
      </c>
      <c r="J80" s="10">
        <v>43437</v>
      </c>
      <c r="K80" s="6" t="s">
        <v>667</v>
      </c>
      <c r="L80" s="7">
        <v>80</v>
      </c>
      <c r="M80" s="11">
        <f t="shared" si="19"/>
        <v>14.399999999999999</v>
      </c>
      <c r="N80" s="31">
        <v>43514</v>
      </c>
      <c r="O80" s="133" t="s">
        <v>679</v>
      </c>
      <c r="P80" s="6"/>
      <c r="Q80" s="6"/>
      <c r="R80" s="112" t="s">
        <v>633</v>
      </c>
    </row>
    <row r="81" spans="1:18" ht="51" hidden="1" x14ac:dyDescent="0.25">
      <c r="A81" s="106" t="s">
        <v>480</v>
      </c>
      <c r="B81" s="106" t="s">
        <v>481</v>
      </c>
      <c r="C81" s="114">
        <v>43602</v>
      </c>
      <c r="D81" s="6">
        <v>280010</v>
      </c>
      <c r="E81" s="105" t="str">
        <f>VLOOKUP(D81,'c.c'!A$4:B$341,2,FALSE)</f>
        <v>HOSPITAL VETERINÁRIO</v>
      </c>
      <c r="F81" s="7">
        <v>8</v>
      </c>
      <c r="G81" s="115" t="str">
        <f>VLOOKUP(F81,'controle saldo'!A$2:J$240,3,FALSE)</f>
        <v>AMINOFILINA, DOSAGEM 24 MG/ML, FORMA FARMACÊUTICA SOLUÇÃO INJETÁVEL</v>
      </c>
      <c r="H81" s="7">
        <v>5</v>
      </c>
      <c r="I81" s="116">
        <f>VLOOKUP(F81,'controle saldo'!A$2:J$250,10,FALSE)</f>
        <v>1.73</v>
      </c>
      <c r="J81" s="10">
        <v>43437</v>
      </c>
      <c r="K81" s="6" t="s">
        <v>667</v>
      </c>
      <c r="L81" s="7">
        <v>5</v>
      </c>
      <c r="M81" s="11">
        <f t="shared" si="19"/>
        <v>8.65</v>
      </c>
      <c r="N81" s="31">
        <v>43514</v>
      </c>
      <c r="O81" s="133" t="s">
        <v>679</v>
      </c>
      <c r="P81" s="6"/>
      <c r="Q81" s="6"/>
      <c r="R81" s="112" t="s">
        <v>633</v>
      </c>
    </row>
    <row r="82" spans="1:18" ht="76.5" hidden="1" x14ac:dyDescent="0.25">
      <c r="A82" s="13" t="s">
        <v>480</v>
      </c>
      <c r="B82" s="13" t="s">
        <v>481</v>
      </c>
      <c r="C82" s="10">
        <v>43602</v>
      </c>
      <c r="D82" s="6">
        <v>280010</v>
      </c>
      <c r="E82" s="6" t="str">
        <f>VLOOKUP(D82,'c.c'!A$4:B$341,2,FALSE)</f>
        <v>HOSPITAL VETERINÁRIO</v>
      </c>
      <c r="F82" s="7">
        <v>10</v>
      </c>
      <c r="G82" s="8" t="str">
        <f>VLOOKUP(F82,'controle saldo'!A$2:J$240,3,FALSE)</f>
        <v>AMOXICILINA, PRINCÍPIO ATIVO ASSOCIADA COM CLAVULANATO DE POTÁSSIO, CONCENTRAÇÃO 1G + 200MG, APRESENTAÇÃO INJETÁVEL</v>
      </c>
      <c r="H82" s="7">
        <v>15</v>
      </c>
      <c r="I82" s="9">
        <f>VLOOKUP(F82,'controle saldo'!A$2:J$250,10,FALSE)</f>
        <v>10.88</v>
      </c>
      <c r="J82" s="10">
        <v>43437</v>
      </c>
      <c r="K82" s="6" t="s">
        <v>663</v>
      </c>
      <c r="L82" s="7">
        <v>60</v>
      </c>
      <c r="M82" s="11">
        <f t="shared" si="19"/>
        <v>652.80000000000007</v>
      </c>
      <c r="N82" s="29">
        <v>43448</v>
      </c>
      <c r="O82" s="13" t="s">
        <v>675</v>
      </c>
      <c r="P82" s="6"/>
      <c r="Q82" s="6"/>
      <c r="R82" s="6" t="s">
        <v>633</v>
      </c>
    </row>
    <row r="83" spans="1:18" ht="38.25" hidden="1" x14ac:dyDescent="0.25">
      <c r="A83" s="106" t="s">
        <v>480</v>
      </c>
      <c r="B83" s="106" t="s">
        <v>481</v>
      </c>
      <c r="C83" s="114">
        <v>43602</v>
      </c>
      <c r="D83" s="6">
        <v>280010</v>
      </c>
      <c r="E83" s="105" t="str">
        <f>VLOOKUP(D83,'c.c'!A$4:B$341,2,FALSE)</f>
        <v>HOSPITAL VETERINÁRIO</v>
      </c>
      <c r="F83" s="7">
        <v>14</v>
      </c>
      <c r="G83" s="115" t="str">
        <f>VLOOKUP(F83,'controle saldo'!A$2:J$240,3,FALSE)</f>
        <v>ATROPINA SULFATO, DOSAGEM 0,25 MG/ML, USO SOLUÇÃO INJETÁVEL</v>
      </c>
      <c r="H83" s="7">
        <v>300</v>
      </c>
      <c r="I83" s="116">
        <f>VLOOKUP(F83,'controle saldo'!A$2:J$250,10,FALSE)</f>
        <v>0.56000000000000005</v>
      </c>
      <c r="J83" s="10">
        <v>43437</v>
      </c>
      <c r="K83" s="6" t="s">
        <v>667</v>
      </c>
      <c r="L83" s="7">
        <v>300</v>
      </c>
      <c r="M83" s="11">
        <f t="shared" si="19"/>
        <v>168.00000000000003</v>
      </c>
      <c r="N83" s="31">
        <v>43514</v>
      </c>
      <c r="O83" s="133" t="s">
        <v>679</v>
      </c>
      <c r="P83" s="6"/>
      <c r="Q83" s="6"/>
      <c r="R83" s="112" t="s">
        <v>633</v>
      </c>
    </row>
    <row r="84" spans="1:18" ht="51" hidden="1" x14ac:dyDescent="0.25">
      <c r="A84" s="13" t="s">
        <v>480</v>
      </c>
      <c r="B84" s="13" t="s">
        <v>481</v>
      </c>
      <c r="C84" s="10">
        <v>43602</v>
      </c>
      <c r="D84" s="6">
        <v>280010</v>
      </c>
      <c r="E84" s="6" t="str">
        <f>VLOOKUP(D84,'c.c'!A$4:B$341,2,FALSE)</f>
        <v>HOSPITAL VETERINÁRIO</v>
      </c>
      <c r="F84" s="7">
        <v>17</v>
      </c>
      <c r="G84" s="8" t="str">
        <f>VLOOKUP(F84,'controle saldo'!A$2:J$240,3,FALSE)</f>
        <v>BENZILPENICILINA, APRESENTAÇÃO BENZATINA, DOSAGEM 1.200.000UI, USO INJETÁVEL</v>
      </c>
      <c r="H84" s="7">
        <v>120</v>
      </c>
      <c r="I84" s="9">
        <f>VLOOKUP(F84,'controle saldo'!A$2:J$250,10,FALSE)</f>
        <v>11.04</v>
      </c>
      <c r="J84" s="10">
        <v>43437</v>
      </c>
      <c r="K84" s="6" t="s">
        <v>663</v>
      </c>
      <c r="L84" s="7">
        <v>400</v>
      </c>
      <c r="M84" s="11">
        <f t="shared" si="19"/>
        <v>4416</v>
      </c>
      <c r="N84" s="29">
        <v>43448</v>
      </c>
      <c r="O84" s="13" t="s">
        <v>675</v>
      </c>
      <c r="P84" s="6"/>
      <c r="Q84" s="6"/>
      <c r="R84" s="6" t="s">
        <v>633</v>
      </c>
    </row>
    <row r="85" spans="1:18" ht="51" hidden="1" x14ac:dyDescent="0.25">
      <c r="A85" s="106" t="s">
        <v>480</v>
      </c>
      <c r="B85" s="106" t="s">
        <v>481</v>
      </c>
      <c r="C85" s="114">
        <v>43602</v>
      </c>
      <c r="D85" s="6">
        <v>280010</v>
      </c>
      <c r="E85" s="105" t="str">
        <f>VLOOKUP(D85,'c.c'!A$4:B$341,2,FALSE)</f>
        <v>HOSPITAL VETERINÁRIO</v>
      </c>
      <c r="F85" s="7">
        <v>18</v>
      </c>
      <c r="G85" s="115" t="str">
        <f>VLOOKUP(F85,'controle saldo'!A$2:J$240,3,FALSE)</f>
        <v>BENZILPENICILINA, APRESENTAÇÃO BENZATINA, DOSAGEM 600.000UI, USO INJETÁVEL</v>
      </c>
      <c r="H85" s="7">
        <v>40</v>
      </c>
      <c r="I85" s="116">
        <f>VLOOKUP(F85,'controle saldo'!A$2:J$250,10,FALSE)</f>
        <v>9.93</v>
      </c>
      <c r="J85" s="10">
        <v>43437</v>
      </c>
      <c r="K85" s="6" t="s">
        <v>673</v>
      </c>
      <c r="L85" s="7">
        <v>1000</v>
      </c>
      <c r="M85" s="11">
        <f t="shared" si="19"/>
        <v>9930</v>
      </c>
      <c r="N85" s="29">
        <v>43480</v>
      </c>
      <c r="O85" s="13">
        <v>3465</v>
      </c>
      <c r="P85" s="6"/>
      <c r="Q85" s="6"/>
      <c r="R85" s="6" t="s">
        <v>633</v>
      </c>
    </row>
    <row r="86" spans="1:18" ht="51" hidden="1" x14ac:dyDescent="0.25">
      <c r="A86" s="13" t="s">
        <v>480</v>
      </c>
      <c r="B86" s="13" t="s">
        <v>481</v>
      </c>
      <c r="C86" s="10">
        <v>43602</v>
      </c>
      <c r="D86" s="6">
        <v>280010</v>
      </c>
      <c r="E86" s="6" t="str">
        <f>VLOOKUP(D86,'c.c'!A$4:B$341,2,FALSE)</f>
        <v>HOSPITAL VETERINÁRIO</v>
      </c>
      <c r="F86" s="7">
        <v>25</v>
      </c>
      <c r="G86" s="8" t="str">
        <f>VLOOKUP(F86,'controle saldo'!A$2:J$240,3,FALSE)</f>
        <v>CEFTRIAXONA SÓDICA, CONCENTRAÇÃO 1 G, FORMA FARMACEUTICA PÓ P/ SOLUÇÃO INJETÁVEL</v>
      </c>
      <c r="H86" s="7">
        <v>100</v>
      </c>
      <c r="I86" s="9">
        <f>VLOOKUP(F86,'controle saldo'!A$2:J$250,10,FALSE)</f>
        <v>2.08</v>
      </c>
      <c r="J86" s="10">
        <v>43437</v>
      </c>
      <c r="K86" s="6" t="s">
        <v>667</v>
      </c>
      <c r="L86" s="7">
        <v>100</v>
      </c>
      <c r="M86" s="11">
        <f t="shared" si="19"/>
        <v>208</v>
      </c>
      <c r="N86" s="29">
        <v>43514</v>
      </c>
      <c r="O86" s="133" t="s">
        <v>679</v>
      </c>
      <c r="P86" s="6"/>
      <c r="Q86" s="6"/>
      <c r="R86" s="112" t="s">
        <v>633</v>
      </c>
    </row>
    <row r="87" spans="1:18" ht="51" hidden="1" x14ac:dyDescent="0.25">
      <c r="A87" s="106" t="s">
        <v>480</v>
      </c>
      <c r="B87" s="106" t="s">
        <v>481</v>
      </c>
      <c r="C87" s="114">
        <v>43602</v>
      </c>
      <c r="D87" s="6">
        <v>280010</v>
      </c>
      <c r="E87" s="105" t="str">
        <f>VLOOKUP(D87,'c.c'!A$4:B$341,2,FALSE)</f>
        <v>HOSPITAL VETERINÁRIO</v>
      </c>
      <c r="F87" s="7">
        <v>30</v>
      </c>
      <c r="G87" s="115" t="str">
        <f>VLOOKUP(F87,'controle saldo'!A$2:J$240,3,FALSE)</f>
        <v>CLORETO DE POTÁSSIO, DOSAGEM 19,1%, APRESENTAÇÃO SOLUÇÃO INJETÁVEL</v>
      </c>
      <c r="H87" s="7">
        <v>100</v>
      </c>
      <c r="I87" s="116">
        <f>VLOOKUP(F87,'controle saldo'!A$2:J$250,10,FALSE)</f>
        <v>0.46</v>
      </c>
      <c r="J87" s="10">
        <v>43437</v>
      </c>
      <c r="K87" s="6" t="s">
        <v>667</v>
      </c>
      <c r="L87" s="7">
        <v>100</v>
      </c>
      <c r="M87" s="11">
        <f t="shared" si="19"/>
        <v>46</v>
      </c>
      <c r="N87" s="29">
        <v>43514</v>
      </c>
      <c r="O87" s="133" t="s">
        <v>679</v>
      </c>
      <c r="P87" s="6"/>
      <c r="Q87" s="6"/>
      <c r="R87" s="112" t="s">
        <v>633</v>
      </c>
    </row>
    <row r="88" spans="1:18" ht="63.75" hidden="1" x14ac:dyDescent="0.25">
      <c r="A88" s="13" t="s">
        <v>480</v>
      </c>
      <c r="B88" s="13" t="s">
        <v>481</v>
      </c>
      <c r="C88" s="10">
        <v>43602</v>
      </c>
      <c r="D88" s="6">
        <v>280010</v>
      </c>
      <c r="E88" s="6" t="str">
        <f>VLOOKUP(D88,'c.c'!A$4:B$341,2,FALSE)</f>
        <v>HOSPITAL VETERINÁRIO</v>
      </c>
      <c r="F88" s="7">
        <v>33</v>
      </c>
      <c r="G88" s="8" t="str">
        <f>VLOOKUP(F88,'controle saldo'!A$2:J$240,3,FALSE)</f>
        <v>CLORETO DE SÓDIO, PRINCÍPIO ATIVO 0,9%_ SOLUÇÃO INJETÁVEL, APLICAÇÃO SISTEMA FECHADO</v>
      </c>
      <c r="H88" s="7">
        <v>500</v>
      </c>
      <c r="I88" s="9">
        <f>VLOOKUP(F88,'controle saldo'!A$2:J$250,10,FALSE)</f>
        <v>6.33</v>
      </c>
      <c r="J88" s="10">
        <v>43437</v>
      </c>
      <c r="K88" s="6" t="s">
        <v>671</v>
      </c>
      <c r="L88" s="6">
        <f>H88</f>
        <v>500</v>
      </c>
      <c r="M88" s="11">
        <f t="shared" si="19"/>
        <v>3165</v>
      </c>
      <c r="N88" s="29">
        <v>43476</v>
      </c>
      <c r="O88" s="13" t="s">
        <v>672</v>
      </c>
      <c r="P88" s="6"/>
      <c r="Q88" s="6"/>
      <c r="R88" s="6" t="s">
        <v>633</v>
      </c>
    </row>
    <row r="89" spans="1:18" ht="63.75" hidden="1" x14ac:dyDescent="0.25">
      <c r="A89" s="106" t="s">
        <v>480</v>
      </c>
      <c r="B89" s="106" t="s">
        <v>481</v>
      </c>
      <c r="C89" s="114">
        <v>43602</v>
      </c>
      <c r="D89" s="6">
        <v>280010</v>
      </c>
      <c r="E89" s="105" t="str">
        <f>VLOOKUP(D89,'c.c'!A$4:B$341,2,FALSE)</f>
        <v>HOSPITAL VETERINÁRIO</v>
      </c>
      <c r="F89" s="7">
        <v>35</v>
      </c>
      <c r="G89" s="115" t="str">
        <f>VLOOKUP(F89,'controle saldo'!A$2:J$240,3,FALSE)</f>
        <v>CLORETO DE SÓDIO, PRINCÍPIO ATIVO 0,9%_ SOLUÇÃO INJETÁVEL, APLICAÇÃO SISTEMA FECHADO</v>
      </c>
      <c r="H89" s="7">
        <v>300</v>
      </c>
      <c r="I89" s="116">
        <f>VLOOKUP(F89,'controle saldo'!A$2:J$250,10,FALSE)</f>
        <v>3.91</v>
      </c>
      <c r="J89" s="10">
        <v>43437</v>
      </c>
      <c r="K89" s="6" t="s">
        <v>671</v>
      </c>
      <c r="L89" s="6">
        <f t="shared" ref="L89:L90" si="20">H89</f>
        <v>300</v>
      </c>
      <c r="M89" s="11">
        <f t="shared" si="19"/>
        <v>1173</v>
      </c>
      <c r="N89" s="29">
        <v>43476</v>
      </c>
      <c r="O89" s="13" t="s">
        <v>672</v>
      </c>
      <c r="P89" s="6"/>
      <c r="Q89" s="6"/>
      <c r="R89" s="6" t="s">
        <v>633</v>
      </c>
    </row>
    <row r="90" spans="1:18" ht="63.75" hidden="1" x14ac:dyDescent="0.25">
      <c r="A90" s="13" t="s">
        <v>480</v>
      </c>
      <c r="B90" s="13" t="s">
        <v>481</v>
      </c>
      <c r="C90" s="10">
        <v>43602</v>
      </c>
      <c r="D90" s="6">
        <v>280010</v>
      </c>
      <c r="E90" s="6" t="str">
        <f>VLOOKUP(D90,'c.c'!A$4:B$341,2,FALSE)</f>
        <v>HOSPITAL VETERINÁRIO</v>
      </c>
      <c r="F90" s="7">
        <v>36</v>
      </c>
      <c r="G90" s="8" t="str">
        <f>VLOOKUP(F90,'controle saldo'!A$2:J$240,3,FALSE)</f>
        <v>CLORETO DE SÓDIO, PRINCÍPIO ATIVO 0,9%_ SOLUÇÃO INJETÁVEL, APLICAÇÃO SISTEMA FECHADO</v>
      </c>
      <c r="H90" s="7">
        <v>1000</v>
      </c>
      <c r="I90" s="9">
        <f>VLOOKUP(F90,'controle saldo'!A$2:J$250,10,FALSE)</f>
        <v>3.79</v>
      </c>
      <c r="J90" s="10">
        <v>43437</v>
      </c>
      <c r="K90" s="6" t="s">
        <v>671</v>
      </c>
      <c r="L90" s="6">
        <f t="shared" si="20"/>
        <v>1000</v>
      </c>
      <c r="M90" s="11">
        <f t="shared" si="19"/>
        <v>3790</v>
      </c>
      <c r="N90" s="29">
        <v>43476</v>
      </c>
      <c r="O90" s="13" t="s">
        <v>672</v>
      </c>
      <c r="P90" s="6"/>
      <c r="Q90" s="6"/>
      <c r="R90" s="6" t="s">
        <v>633</v>
      </c>
    </row>
    <row r="91" spans="1:18" ht="51" hidden="1" x14ac:dyDescent="0.25">
      <c r="A91" s="106" t="s">
        <v>480</v>
      </c>
      <c r="B91" s="106" t="s">
        <v>481</v>
      </c>
      <c r="C91" s="114">
        <v>43602</v>
      </c>
      <c r="D91" s="6">
        <v>280010</v>
      </c>
      <c r="E91" s="105" t="str">
        <f>VLOOKUP(D91,'c.c'!A$4:B$341,2,FALSE)</f>
        <v>HOSPITAL VETERINÁRIO</v>
      </c>
      <c r="F91" s="7">
        <v>40</v>
      </c>
      <c r="G91" s="115" t="str">
        <f>VLOOKUP(F91,'controle saldo'!A$2:J$240,3,FALSE)</f>
        <v>CLOREXIDINA DIGLUCONATO, DOSAGEM 0,5%, APLICAÇÃO SOLUÇÃO ALCOÓLICA</v>
      </c>
      <c r="H91" s="7">
        <v>10</v>
      </c>
      <c r="I91" s="116">
        <f>VLOOKUP(F91,'controle saldo'!A$2:J$250,10,FALSE)</f>
        <v>14.55</v>
      </c>
      <c r="J91" s="10">
        <v>43437</v>
      </c>
      <c r="K91" s="6" t="s">
        <v>665</v>
      </c>
      <c r="L91" s="6">
        <v>10</v>
      </c>
      <c r="M91" s="11">
        <f t="shared" si="19"/>
        <v>145.5</v>
      </c>
      <c r="N91" s="29" t="s">
        <v>684</v>
      </c>
      <c r="O91" s="13" t="s">
        <v>685</v>
      </c>
      <c r="P91" s="6"/>
      <c r="Q91" s="6"/>
      <c r="R91" s="6" t="s">
        <v>633</v>
      </c>
    </row>
    <row r="92" spans="1:18" ht="51" hidden="1" x14ac:dyDescent="0.25">
      <c r="A92" s="13" t="s">
        <v>480</v>
      </c>
      <c r="B92" s="13" t="s">
        <v>481</v>
      </c>
      <c r="C92" s="10">
        <v>43602</v>
      </c>
      <c r="D92" s="6">
        <v>280010</v>
      </c>
      <c r="E92" s="6" t="str">
        <f>VLOOKUP(D92,'c.c'!A$4:B$341,2,FALSE)</f>
        <v>HOSPITAL VETERINÁRIO</v>
      </c>
      <c r="F92" s="7">
        <v>41</v>
      </c>
      <c r="G92" s="8" t="str">
        <f>VLOOKUP(F92,'controle saldo'!A$2:J$240,3,FALSE)</f>
        <v>CLOREXIDINA DIGLUCONATO, DOSAGEM 4%, APLICAÇÃO DEGERMANTE</v>
      </c>
      <c r="H92" s="7">
        <v>20</v>
      </c>
      <c r="I92" s="9">
        <f>VLOOKUP(F92,'controle saldo'!A$2:J$250,10,FALSE)</f>
        <v>19.79</v>
      </c>
      <c r="J92" s="10">
        <v>43437</v>
      </c>
      <c r="K92" s="6" t="s">
        <v>665</v>
      </c>
      <c r="L92" s="6">
        <v>20</v>
      </c>
      <c r="M92" s="11">
        <f t="shared" si="19"/>
        <v>395.79999999999995</v>
      </c>
      <c r="N92" s="29" t="s">
        <v>684</v>
      </c>
      <c r="O92" s="13" t="s">
        <v>685</v>
      </c>
      <c r="P92" s="6"/>
      <c r="Q92" s="6"/>
      <c r="R92" s="6" t="s">
        <v>633</v>
      </c>
    </row>
    <row r="93" spans="1:18" ht="51" x14ac:dyDescent="0.25">
      <c r="A93" s="106" t="s">
        <v>480</v>
      </c>
      <c r="B93" s="106" t="s">
        <v>481</v>
      </c>
      <c r="C93" s="114">
        <v>43602</v>
      </c>
      <c r="D93" s="6">
        <v>280010</v>
      </c>
      <c r="E93" s="105" t="str">
        <f>VLOOKUP(D93,'c.c'!A$4:B$341,2,FALSE)</f>
        <v>HOSPITAL VETERINÁRIO</v>
      </c>
      <c r="F93" s="7">
        <v>45</v>
      </c>
      <c r="G93" s="115" t="str">
        <f>VLOOKUP(F93,'controle saldo'!A$2:J$240,3,FALSE)</f>
        <v>DEXAMETASONA, DOSAGEM 4 MG/ML, FORMA FARMACÊUTICA SOLUÇÃO INJETÁVEL</v>
      </c>
      <c r="H93" s="7">
        <v>140</v>
      </c>
      <c r="I93" s="116">
        <f>VLOOKUP(F93,'controle saldo'!A$2:J$250,10,FALSE)</f>
        <v>0.76</v>
      </c>
      <c r="J93" s="10">
        <v>43437</v>
      </c>
      <c r="K93" s="6" t="s">
        <v>668</v>
      </c>
      <c r="L93" s="6">
        <f>H93</f>
        <v>140</v>
      </c>
      <c r="M93" s="11">
        <f t="shared" si="19"/>
        <v>106.4</v>
      </c>
      <c r="N93" s="29" t="s">
        <v>666</v>
      </c>
      <c r="O93" s="13"/>
      <c r="P93" s="6"/>
      <c r="Q93" s="6"/>
      <c r="R93" s="6" t="s">
        <v>669</v>
      </c>
    </row>
    <row r="94" spans="1:18" ht="51" hidden="1" x14ac:dyDescent="0.25">
      <c r="A94" s="13" t="s">
        <v>480</v>
      </c>
      <c r="B94" s="13" t="s">
        <v>481</v>
      </c>
      <c r="C94" s="10">
        <v>43602</v>
      </c>
      <c r="D94" s="6">
        <v>280010</v>
      </c>
      <c r="E94" s="6" t="str">
        <f>VLOOKUP(D94,'c.c'!A$4:B$341,2,FALSE)</f>
        <v>HOSPITAL VETERINÁRIO</v>
      </c>
      <c r="F94" s="7">
        <v>53</v>
      </c>
      <c r="G94" s="8" t="str">
        <f>VLOOKUP(F94,'controle saldo'!A$2:J$240,3,FALSE)</f>
        <v>DIPIRONA SÓDICA, DOSAGEM 500 MG/ML, APRESENTAÇÃO SOLUÇÃO INJETÁVEL</v>
      </c>
      <c r="H94" s="7">
        <v>500</v>
      </c>
      <c r="I94" s="9">
        <f>VLOOKUP(F94,'controle saldo'!A$2:J$250,10,FALSE)</f>
        <v>0.48</v>
      </c>
      <c r="J94" s="10">
        <v>43437</v>
      </c>
      <c r="K94" s="6" t="s">
        <v>673</v>
      </c>
      <c r="L94" s="6">
        <v>500</v>
      </c>
      <c r="M94" s="11">
        <f t="shared" si="19"/>
        <v>240</v>
      </c>
      <c r="N94" s="29">
        <v>43480</v>
      </c>
      <c r="O94" s="13">
        <v>3465</v>
      </c>
      <c r="P94" s="6"/>
      <c r="Q94" s="6"/>
      <c r="R94" s="6" t="s">
        <v>633</v>
      </c>
    </row>
    <row r="95" spans="1:18" ht="38.25" hidden="1" x14ac:dyDescent="0.25">
      <c r="A95" s="106" t="s">
        <v>480</v>
      </c>
      <c r="B95" s="106" t="s">
        <v>481</v>
      </c>
      <c r="C95" s="114">
        <v>43602</v>
      </c>
      <c r="D95" s="6">
        <v>280010</v>
      </c>
      <c r="E95" s="105" t="str">
        <f>VLOOKUP(D95,'c.c'!A$4:B$341,2,FALSE)</f>
        <v>HOSPITAL VETERINÁRIO</v>
      </c>
      <c r="F95" s="7">
        <v>56</v>
      </c>
      <c r="G95" s="115" t="str">
        <f>VLOOKUP(F95,'controle saldo'!A$2:J$240,3,FALSE)</f>
        <v>EPINEFRINA, DOSAGEM 1MG/ML, USO SOLUÇÃO INJETÁVEL</v>
      </c>
      <c r="H95" s="7">
        <v>200</v>
      </c>
      <c r="I95" s="116">
        <f>VLOOKUP(F95,'controle saldo'!A$2:J$250,10,FALSE)</f>
        <v>2.7</v>
      </c>
      <c r="J95" s="10">
        <v>43437</v>
      </c>
      <c r="K95" s="6" t="s">
        <v>673</v>
      </c>
      <c r="L95" s="6">
        <v>200</v>
      </c>
      <c r="M95" s="11">
        <f t="shared" si="19"/>
        <v>540</v>
      </c>
      <c r="N95" s="29">
        <v>43480</v>
      </c>
      <c r="O95" s="13">
        <v>3465</v>
      </c>
      <c r="P95" s="6"/>
      <c r="Q95" s="6"/>
      <c r="R95" s="6" t="s">
        <v>633</v>
      </c>
    </row>
    <row r="96" spans="1:18" ht="38.25" hidden="1" x14ac:dyDescent="0.25">
      <c r="A96" s="13" t="s">
        <v>480</v>
      </c>
      <c r="B96" s="13" t="s">
        <v>481</v>
      </c>
      <c r="C96" s="10">
        <v>43602</v>
      </c>
      <c r="D96" s="6">
        <v>280010</v>
      </c>
      <c r="E96" s="6" t="str">
        <f>VLOOKUP(D96,'c.c'!A$4:B$341,2,FALSE)</f>
        <v>HOSPITAL VETERINÁRIO</v>
      </c>
      <c r="F96" s="7">
        <v>59</v>
      </c>
      <c r="G96" s="8" t="str">
        <f>VLOOKUP(F96,'controle saldo'!A$2:J$240,3,FALSE)</f>
        <v>ETOMIDATO, DOSAGEM 2 MG/ML, APRESENTAÇÃO SOLUÇÃO INJETÁVEL</v>
      </c>
      <c r="H96" s="7">
        <v>20</v>
      </c>
      <c r="I96" s="9">
        <f>VLOOKUP(F96,'controle saldo'!A$2:J$250,10,FALSE)</f>
        <v>19.36</v>
      </c>
      <c r="J96" s="10">
        <v>43437</v>
      </c>
      <c r="K96" s="6" t="s">
        <v>667</v>
      </c>
      <c r="L96" s="6">
        <v>20</v>
      </c>
      <c r="M96" s="11">
        <f t="shared" si="19"/>
        <v>387.2</v>
      </c>
      <c r="N96" s="29">
        <v>43514</v>
      </c>
      <c r="O96" s="133" t="s">
        <v>679</v>
      </c>
      <c r="P96" s="6"/>
      <c r="Q96" s="6"/>
      <c r="R96" s="112" t="s">
        <v>633</v>
      </c>
    </row>
    <row r="97" spans="1:18" ht="51" x14ac:dyDescent="0.25">
      <c r="A97" s="106" t="s">
        <v>480</v>
      </c>
      <c r="B97" s="106" t="s">
        <v>481</v>
      </c>
      <c r="C97" s="114">
        <v>43602</v>
      </c>
      <c r="D97" s="6">
        <v>280010</v>
      </c>
      <c r="E97" s="105" t="str">
        <f>VLOOKUP(D97,'c.c'!A$4:B$341,2,FALSE)</f>
        <v>HOSPITAL VETERINÁRIO</v>
      </c>
      <c r="F97" s="7">
        <v>65</v>
      </c>
      <c r="G97" s="115" t="str">
        <f>VLOOKUP(F97,'controle saldo'!A$2:J$240,3,FALSE)</f>
        <v>FENTANILA, APRESENTAÇÃO SAL CITRATO, DOSAGEM 0,05 MG/ML, INDICAÇÃO SOLUÇÃO INJETÁVEL</v>
      </c>
      <c r="H97" s="7">
        <v>50</v>
      </c>
      <c r="I97" s="116">
        <f>VLOOKUP(F97,'controle saldo'!A$2:J$250,10,FALSE)</f>
        <v>3.88</v>
      </c>
      <c r="J97" s="10">
        <v>43437</v>
      </c>
      <c r="K97" s="6" t="s">
        <v>668</v>
      </c>
      <c r="L97" s="6">
        <f>H97</f>
        <v>50</v>
      </c>
      <c r="M97" s="11">
        <f t="shared" si="19"/>
        <v>194</v>
      </c>
      <c r="N97" s="29" t="s">
        <v>666</v>
      </c>
      <c r="O97" s="13"/>
      <c r="P97" s="6"/>
      <c r="Q97" s="6"/>
      <c r="R97" s="6" t="s">
        <v>669</v>
      </c>
    </row>
    <row r="98" spans="1:18" ht="127.5" hidden="1" x14ac:dyDescent="0.25">
      <c r="A98" s="13" t="s">
        <v>480</v>
      </c>
      <c r="B98" s="13" t="s">
        <v>481</v>
      </c>
      <c r="C98" s="10">
        <v>43602</v>
      </c>
      <c r="D98" s="6">
        <v>280010</v>
      </c>
      <c r="E98" s="6" t="str">
        <f>VLOOKUP(D98,'c.c'!A$4:B$341,2,FALSE)</f>
        <v>HOSPITAL VETERINÁRIO</v>
      </c>
      <c r="F98" s="7">
        <v>66</v>
      </c>
      <c r="G98" s="8" t="str">
        <f>VLOOKUP(F98,'controle saldo'!A$2:J$240,3,FALSE)</f>
        <v>FIO DE SUTURA, MATERIAL NYLON MONOFILAMENTO, TIPO FIO 3-0, COR PRETO, COMPRIMENTO 45 CM, CARACTERÍSTICAS ADICIONAIS COM AGULHA, TIPO AGULHA 3/8 CÍRCULO CORTANTE, COMPRIMENTO AGULHA 2,0 CM, ESTERILIDADE ESTÉRIL</v>
      </c>
      <c r="H98" s="7">
        <v>48</v>
      </c>
      <c r="I98" s="9">
        <f>VLOOKUP(F98,'controle saldo'!A$2:J$250,10,FALSE)</f>
        <v>1.88</v>
      </c>
      <c r="J98" s="10">
        <v>43437</v>
      </c>
      <c r="K98" s="6" t="s">
        <v>662</v>
      </c>
      <c r="L98" s="6">
        <v>48</v>
      </c>
      <c r="M98" s="11">
        <f>I98*L98</f>
        <v>90.24</v>
      </c>
      <c r="N98" s="29">
        <v>43504</v>
      </c>
      <c r="O98" s="138" t="s">
        <v>686</v>
      </c>
      <c r="P98" s="6"/>
      <c r="Q98" s="6"/>
      <c r="R98" s="6" t="s">
        <v>633</v>
      </c>
    </row>
    <row r="99" spans="1:18" ht="127.5" hidden="1" x14ac:dyDescent="0.25">
      <c r="A99" s="106" t="s">
        <v>480</v>
      </c>
      <c r="B99" s="106" t="s">
        <v>481</v>
      </c>
      <c r="C99" s="114">
        <v>43602</v>
      </c>
      <c r="D99" s="6">
        <v>280010</v>
      </c>
      <c r="E99" s="105" t="str">
        <f>VLOOKUP(D99,'c.c'!A$4:B$341,2,FALSE)</f>
        <v>HOSPITAL VETERINÁRIO</v>
      </c>
      <c r="F99" s="7">
        <v>67</v>
      </c>
      <c r="G99" s="115" t="str">
        <f>VLOOKUP(F99,'controle saldo'!A$2:J$240,3,FALSE)</f>
        <v>FIO DE SUTURA, MATERIAL NYLON MONOFILAMENTO, TIPO FIO 2-0, COR PRETO, COMPRIMENTO 45 CM, CARACTERÍSTICAS ADICIONAIS COM AGULHA, TIPO AGULHA 3/8 CÍRCULO CORTANTE, COMPRIMENTO AGULHA 4,0 CM, ESTERILIDADE ESTÉRIL</v>
      </c>
      <c r="H99" s="7">
        <v>48</v>
      </c>
      <c r="I99" s="116">
        <f>VLOOKUP(F99,'controle saldo'!A$2:J$250,10,FALSE)</f>
        <v>1.88</v>
      </c>
      <c r="J99" s="10">
        <v>43437</v>
      </c>
      <c r="K99" s="6" t="s">
        <v>662</v>
      </c>
      <c r="L99" s="6">
        <v>48</v>
      </c>
      <c r="M99" s="11">
        <f t="shared" ref="M99:M123" si="21">L99*I99</f>
        <v>90.24</v>
      </c>
      <c r="N99" s="29">
        <v>43504</v>
      </c>
      <c r="O99" s="138" t="s">
        <v>686</v>
      </c>
      <c r="P99" s="6"/>
      <c r="Q99" s="6"/>
      <c r="R99" s="6" t="s">
        <v>633</v>
      </c>
    </row>
    <row r="100" spans="1:18" ht="51" hidden="1" x14ac:dyDescent="0.25">
      <c r="A100" s="13" t="s">
        <v>480</v>
      </c>
      <c r="B100" s="13" t="s">
        <v>481</v>
      </c>
      <c r="C100" s="10">
        <v>43602</v>
      </c>
      <c r="D100" s="6">
        <v>280010</v>
      </c>
      <c r="E100" s="6" t="str">
        <f>VLOOKUP(D100,'c.c'!A$4:B$341,2,FALSE)</f>
        <v>HOSPITAL VETERINÁRIO</v>
      </c>
      <c r="F100" s="7">
        <v>68</v>
      </c>
      <c r="G100" s="8" t="str">
        <f>VLOOKUP(F100,'controle saldo'!A$2:J$240,3,FALSE)</f>
        <v>FITOMENADIONA, DOSAGEM 10 MG/ML, APRESENTAÇÃO SOLUÇÃO INJETÁVEL</v>
      </c>
      <c r="H100" s="7">
        <v>50</v>
      </c>
      <c r="I100" s="9">
        <f>VLOOKUP(F100,'controle saldo'!A$2:J$250,10,FALSE)</f>
        <v>3.04</v>
      </c>
      <c r="J100" s="10">
        <v>43437</v>
      </c>
      <c r="K100" s="6" t="s">
        <v>667</v>
      </c>
      <c r="L100" s="6">
        <v>50</v>
      </c>
      <c r="M100" s="11">
        <f t="shared" si="21"/>
        <v>152</v>
      </c>
      <c r="N100" s="29">
        <v>43514</v>
      </c>
      <c r="O100" s="133" t="s">
        <v>679</v>
      </c>
      <c r="P100" s="6"/>
      <c r="Q100" s="6"/>
      <c r="R100" s="112" t="s">
        <v>633</v>
      </c>
    </row>
    <row r="101" spans="1:18" ht="38.25" x14ac:dyDescent="0.25">
      <c r="A101" s="106" t="s">
        <v>480</v>
      </c>
      <c r="B101" s="106" t="s">
        <v>481</v>
      </c>
      <c r="C101" s="114">
        <v>43602</v>
      </c>
      <c r="D101" s="6">
        <v>280010</v>
      </c>
      <c r="E101" s="105" t="str">
        <f>VLOOKUP(D101,'c.c'!A$4:B$341,2,FALSE)</f>
        <v>HOSPITAL VETERINÁRIO</v>
      </c>
      <c r="F101" s="7">
        <v>73</v>
      </c>
      <c r="G101" s="115" t="str">
        <f>VLOOKUP(F101,'controle saldo'!A$2:J$240,3,FALSE)</f>
        <v>GLICOSE, CONCENTRAÇÃO 25%, INDICAÇÃO SOLUÇÃO INJETÁVEL</v>
      </c>
      <c r="H101" s="7">
        <v>250</v>
      </c>
      <c r="I101" s="116">
        <f>VLOOKUP(F101,'controle saldo'!A$2:J$250,10,FALSE)</f>
        <v>0.37</v>
      </c>
      <c r="J101" s="10">
        <v>43437</v>
      </c>
      <c r="K101" s="6" t="s">
        <v>668</v>
      </c>
      <c r="L101" s="6">
        <f>H101</f>
        <v>250</v>
      </c>
      <c r="M101" s="11">
        <f t="shared" si="21"/>
        <v>92.5</v>
      </c>
      <c r="N101" s="29" t="s">
        <v>666</v>
      </c>
      <c r="O101" s="13"/>
      <c r="P101" s="6"/>
      <c r="Q101" s="6"/>
      <c r="R101" s="6" t="s">
        <v>669</v>
      </c>
    </row>
    <row r="102" spans="1:18" ht="38.25" hidden="1" x14ac:dyDescent="0.25">
      <c r="A102" s="13" t="s">
        <v>480</v>
      </c>
      <c r="B102" s="13" t="s">
        <v>481</v>
      </c>
      <c r="C102" s="10">
        <v>43602</v>
      </c>
      <c r="D102" s="6">
        <v>280010</v>
      </c>
      <c r="E102" s="6" t="str">
        <f>VLOOKUP(D102,'c.c'!A$4:B$341,2,FALSE)</f>
        <v>HOSPITAL VETERINÁRIO</v>
      </c>
      <c r="F102" s="7">
        <v>74</v>
      </c>
      <c r="G102" s="8" t="str">
        <f>VLOOKUP(F102,'controle saldo'!A$2:J$240,3,FALSE)</f>
        <v>GLICOSE, CONCENTRAÇÃO 50%, INDICAÇÃO SOLUÇÃO INJETÁVEL</v>
      </c>
      <c r="H102" s="7">
        <v>40</v>
      </c>
      <c r="I102" s="9">
        <f>VLOOKUP(F102,'controle saldo'!A$2:J$250,10,FALSE)</f>
        <v>0.46</v>
      </c>
      <c r="J102" s="10">
        <v>43437</v>
      </c>
      <c r="K102" s="6" t="s">
        <v>671</v>
      </c>
      <c r="L102" s="6">
        <f>H102</f>
        <v>40</v>
      </c>
      <c r="M102" s="11">
        <f t="shared" si="21"/>
        <v>18.400000000000002</v>
      </c>
      <c r="N102" s="29">
        <v>43476</v>
      </c>
      <c r="O102" s="13" t="s">
        <v>672</v>
      </c>
      <c r="P102" s="6"/>
      <c r="Q102" s="6"/>
      <c r="R102" s="6" t="s">
        <v>633</v>
      </c>
    </row>
    <row r="103" spans="1:18" ht="38.25" hidden="1" x14ac:dyDescent="0.25">
      <c r="A103" s="106" t="s">
        <v>480</v>
      </c>
      <c r="B103" s="106" t="s">
        <v>481</v>
      </c>
      <c r="C103" s="114">
        <v>43602</v>
      </c>
      <c r="D103" s="6">
        <v>280010</v>
      </c>
      <c r="E103" s="105" t="str">
        <f>VLOOKUP(D103,'c.c'!A$4:B$341,2,FALSE)</f>
        <v>HOSPITAL VETERINÁRIO</v>
      </c>
      <c r="F103" s="7">
        <v>83</v>
      </c>
      <c r="G103" s="115" t="str">
        <f>VLOOKUP(F103,'controle saldo'!A$2:J$240,3,FALSE)</f>
        <v>ISOFLURANO, DOSAGEM 1MG/ML, APRESENTAÇÃO ANESTÉSICO INALATÓRIO.</v>
      </c>
      <c r="H103" s="7">
        <v>60</v>
      </c>
      <c r="I103" s="116">
        <f>VLOOKUP(F103,'controle saldo'!A$2:J$250,10,FALSE)</f>
        <v>41.36</v>
      </c>
      <c r="J103" s="10">
        <v>43437</v>
      </c>
      <c r="K103" s="6" t="s">
        <v>665</v>
      </c>
      <c r="L103" s="6">
        <v>60</v>
      </c>
      <c r="M103" s="11">
        <f t="shared" si="21"/>
        <v>2481.6</v>
      </c>
      <c r="N103" s="29" t="s">
        <v>684</v>
      </c>
      <c r="O103" s="13" t="s">
        <v>685</v>
      </c>
      <c r="P103" s="6"/>
      <c r="Q103" s="6"/>
      <c r="R103" s="6" t="s">
        <v>633</v>
      </c>
    </row>
    <row r="104" spans="1:18" ht="38.25" x14ac:dyDescent="0.25">
      <c r="A104" s="13" t="s">
        <v>480</v>
      </c>
      <c r="B104" s="13" t="s">
        <v>481</v>
      </c>
      <c r="C104" s="10">
        <v>43602</v>
      </c>
      <c r="D104" s="6">
        <v>280010</v>
      </c>
      <c r="E104" s="6" t="str">
        <f>VLOOKUP(D104,'c.c'!A$4:B$341,2,FALSE)</f>
        <v>HOSPITAL VETERINÁRIO</v>
      </c>
      <c r="F104" s="7">
        <v>89</v>
      </c>
      <c r="G104" s="8" t="str">
        <f>VLOOKUP(F104,'controle saldo'!A$2:J$240,3,FALSE)</f>
        <v>LIDOCAÍNA CLORIDRATO, DOSAGEM 2%, APRESENTAÇÃO INJETÁVEL</v>
      </c>
      <c r="H104" s="7">
        <v>200</v>
      </c>
      <c r="I104" s="9">
        <f>VLOOKUP(F104,'controle saldo'!A$2:J$250,10,FALSE)</f>
        <v>2.52</v>
      </c>
      <c r="J104" s="10">
        <v>43437</v>
      </c>
      <c r="K104" s="6" t="s">
        <v>668</v>
      </c>
      <c r="L104" s="6">
        <f>H104</f>
        <v>200</v>
      </c>
      <c r="M104" s="11">
        <f t="shared" si="21"/>
        <v>504</v>
      </c>
      <c r="N104" s="29" t="s">
        <v>666</v>
      </c>
      <c r="O104" s="13"/>
      <c r="P104" s="6"/>
      <c r="Q104" s="6"/>
      <c r="R104" s="6" t="s">
        <v>669</v>
      </c>
    </row>
    <row r="105" spans="1:18" ht="89.25" hidden="1" x14ac:dyDescent="0.25">
      <c r="A105" s="106" t="s">
        <v>480</v>
      </c>
      <c r="B105" s="106" t="s">
        <v>481</v>
      </c>
      <c r="C105" s="114">
        <v>43602</v>
      </c>
      <c r="D105" s="6">
        <v>280010</v>
      </c>
      <c r="E105" s="105" t="str">
        <f>VLOOKUP(D105,'c.c'!A$4:B$341,2,FALSE)</f>
        <v>HOSPITAL VETERINÁRIO</v>
      </c>
      <c r="F105" s="7">
        <v>90</v>
      </c>
      <c r="G105" s="115" t="str">
        <f>VLOOKUP(F105,'controle saldo'!A$2:J$240,3,FALSE)</f>
        <v>LUVA PARA PROCEDIMENTO NÃO CIRÚRGICO, MATERIAL LÁTEX NATURAL ÍNTEGRO E UNIFORME, TAMANHO PEQUENO, CARACTERÍSTICAS ADICIONAIS SEM PÓ, TIPO AMBIDESTRA</v>
      </c>
      <c r="H105" s="7">
        <v>10</v>
      </c>
      <c r="I105" s="116">
        <f>VLOOKUP(F105,'controle saldo'!A$2:J$250,10,FALSE)</f>
        <v>21.93</v>
      </c>
      <c r="J105" s="10">
        <v>43437</v>
      </c>
      <c r="K105" s="6" t="s">
        <v>670</v>
      </c>
      <c r="L105" s="6">
        <f>H105</f>
        <v>10</v>
      </c>
      <c r="M105" s="11">
        <f t="shared" si="21"/>
        <v>219.3</v>
      </c>
      <c r="N105" s="29">
        <v>43452</v>
      </c>
      <c r="O105" s="13" t="s">
        <v>676</v>
      </c>
      <c r="P105" s="6"/>
      <c r="Q105" s="6"/>
      <c r="R105" s="6" t="s">
        <v>633</v>
      </c>
    </row>
    <row r="106" spans="1:18" ht="76.5" hidden="1" x14ac:dyDescent="0.25">
      <c r="A106" s="13" t="s">
        <v>480</v>
      </c>
      <c r="B106" s="13" t="s">
        <v>481</v>
      </c>
      <c r="C106" s="10">
        <v>43602</v>
      </c>
      <c r="D106" s="6">
        <v>280010</v>
      </c>
      <c r="E106" s="6" t="str">
        <f>VLOOKUP(D106,'c.c'!A$4:B$341,2,FALSE)</f>
        <v>HOSPITAL VETERINÁRIO</v>
      </c>
      <c r="F106" s="7">
        <v>91</v>
      </c>
      <c r="G106" s="8" t="str">
        <f>VLOOKUP(F106,'controle saldo'!A$2:J$240,3,FALSE)</f>
        <v>MANITOL, DOSAGEM 20%, FORMA FARMACÊUTICA SOLUÇÃO INJETÁVEL, CARACTERÍSTICAS ADICIONAIS SISTEMA FECHADO</v>
      </c>
      <c r="H106" s="7">
        <v>20</v>
      </c>
      <c r="I106" s="9">
        <f>VLOOKUP(F106,'controle saldo'!A$2:J$250,10,FALSE)</f>
        <v>4.3</v>
      </c>
      <c r="J106" s="10">
        <v>43437</v>
      </c>
      <c r="K106" s="6" t="s">
        <v>665</v>
      </c>
      <c r="L106" s="6">
        <v>20</v>
      </c>
      <c r="M106" s="11">
        <f t="shared" si="21"/>
        <v>86</v>
      </c>
      <c r="N106" s="29" t="s">
        <v>684</v>
      </c>
      <c r="O106" s="13" t="s">
        <v>685</v>
      </c>
      <c r="P106" s="6"/>
      <c r="Q106" s="6"/>
      <c r="R106" s="6" t="s">
        <v>633</v>
      </c>
    </row>
    <row r="107" spans="1:18" ht="51" hidden="1" x14ac:dyDescent="0.25">
      <c r="A107" s="106" t="s">
        <v>480</v>
      </c>
      <c r="B107" s="106" t="s">
        <v>481</v>
      </c>
      <c r="C107" s="114">
        <v>43602</v>
      </c>
      <c r="D107" s="6">
        <v>280010</v>
      </c>
      <c r="E107" s="105" t="str">
        <f>VLOOKUP(D107,'c.c'!A$4:B$341,2,FALSE)</f>
        <v>HOSPITAL VETERINÁRIO</v>
      </c>
      <c r="F107" s="7">
        <v>92</v>
      </c>
      <c r="G107" s="115" t="str">
        <f>VLOOKUP(F107,'controle saldo'!A$2:J$240,3,FALSE)</f>
        <v>MELOXICAM, CONCENTRAÇÃO 10 MG/ML, APRESENTAÇÃO SOLUÇÃO INJETÁVEL</v>
      </c>
      <c r="H107" s="7">
        <v>20</v>
      </c>
      <c r="I107" s="116">
        <f>VLOOKUP(F107,'controle saldo'!A$2:J$250,10,FALSE)</f>
        <v>4.29</v>
      </c>
      <c r="J107" s="10">
        <v>43437</v>
      </c>
      <c r="K107" s="6" t="s">
        <v>670</v>
      </c>
      <c r="L107" s="6">
        <f>H107</f>
        <v>20</v>
      </c>
      <c r="M107" s="11">
        <f t="shared" si="21"/>
        <v>85.8</v>
      </c>
      <c r="N107" s="29">
        <v>43452</v>
      </c>
      <c r="O107" s="13" t="s">
        <v>676</v>
      </c>
      <c r="P107" s="6"/>
      <c r="Q107" s="6"/>
      <c r="R107" s="6" t="s">
        <v>633</v>
      </c>
    </row>
    <row r="108" spans="1:18" ht="51" hidden="1" x14ac:dyDescent="0.25">
      <c r="A108" s="13" t="s">
        <v>480</v>
      </c>
      <c r="B108" s="13" t="s">
        <v>481</v>
      </c>
      <c r="C108" s="10">
        <v>43602</v>
      </c>
      <c r="D108" s="6">
        <v>280010</v>
      </c>
      <c r="E108" s="6" t="str">
        <f>VLOOKUP(D108,'c.c'!A$4:B$341,2,FALSE)</f>
        <v>HOSPITAL VETERINÁRIO</v>
      </c>
      <c r="F108" s="7">
        <v>95</v>
      </c>
      <c r="G108" s="8" t="str">
        <f>VLOOKUP(F108,'controle saldo'!A$2:J$240,3,FALSE)</f>
        <v>METOCLOPRAMIDA CLORIDRATO, DOSAGEM 5 MG/ML, APRESENTAÇÃO SOLUÇÃO INJETÁVEL</v>
      </c>
      <c r="H108" s="7">
        <v>120</v>
      </c>
      <c r="I108" s="9">
        <f>VLOOKUP(F108,'controle saldo'!A$2:J$250,10,FALSE)</f>
        <v>0.41</v>
      </c>
      <c r="J108" s="10">
        <v>43437</v>
      </c>
      <c r="K108" s="6" t="s">
        <v>667</v>
      </c>
      <c r="L108" s="6">
        <v>120</v>
      </c>
      <c r="M108" s="11">
        <f t="shared" si="21"/>
        <v>49.199999999999996</v>
      </c>
      <c r="N108" s="29">
        <v>43514</v>
      </c>
      <c r="O108" s="133" t="s">
        <v>679</v>
      </c>
      <c r="P108" s="6"/>
      <c r="Q108" s="6"/>
      <c r="R108" s="112" t="s">
        <v>633</v>
      </c>
    </row>
    <row r="109" spans="1:18" ht="38.25" hidden="1" x14ac:dyDescent="0.25">
      <c r="A109" s="106" t="s">
        <v>480</v>
      </c>
      <c r="B109" s="106" t="s">
        <v>481</v>
      </c>
      <c r="C109" s="114">
        <v>43602</v>
      </c>
      <c r="D109" s="6">
        <v>280010</v>
      </c>
      <c r="E109" s="105" t="str">
        <f>VLOOKUP(D109,'c.c'!A$4:B$341,2,FALSE)</f>
        <v>HOSPITAL VETERINÁRIO</v>
      </c>
      <c r="F109" s="7">
        <v>97</v>
      </c>
      <c r="G109" s="115" t="str">
        <f>VLOOKUP(F109,'controle saldo'!A$2:J$240,3,FALSE)</f>
        <v>METRONIDAZOL, DOSAGEM 5MG/ML, APRESENTAÇÃO SOLUÇÃO INJETÁVEL</v>
      </c>
      <c r="H109" s="7">
        <v>200</v>
      </c>
      <c r="I109" s="116">
        <f>VLOOKUP(F109,'controle saldo'!A$2:J$250,10,FALSE)</f>
        <v>3.35</v>
      </c>
      <c r="J109" s="10">
        <v>43437</v>
      </c>
      <c r="K109" s="6" t="s">
        <v>667</v>
      </c>
      <c r="L109" s="6">
        <v>200</v>
      </c>
      <c r="M109" s="11">
        <f t="shared" si="21"/>
        <v>670</v>
      </c>
      <c r="N109" s="29">
        <v>43514</v>
      </c>
      <c r="O109" s="133" t="s">
        <v>679</v>
      </c>
      <c r="P109" s="6"/>
      <c r="Q109" s="6"/>
      <c r="R109" s="112" t="s">
        <v>633</v>
      </c>
    </row>
    <row r="110" spans="1:18" ht="38.25" hidden="1" x14ac:dyDescent="0.25">
      <c r="A110" s="13" t="s">
        <v>480</v>
      </c>
      <c r="B110" s="13" t="s">
        <v>481</v>
      </c>
      <c r="C110" s="10">
        <v>43602</v>
      </c>
      <c r="D110" s="6">
        <v>280010</v>
      </c>
      <c r="E110" s="6" t="str">
        <f>VLOOKUP(D110,'c.c'!A$4:B$341,2,FALSE)</f>
        <v>HOSPITAL VETERINÁRIO</v>
      </c>
      <c r="F110" s="7">
        <v>98</v>
      </c>
      <c r="G110" s="8" t="str">
        <f>VLOOKUP(F110,'controle saldo'!A$2:J$240,3,FALSE)</f>
        <v>MIDAZOLAM, DOSAGEM 5 MG/ML, APLICAÇÃO INJETÁVEL</v>
      </c>
      <c r="H110" s="7">
        <v>300</v>
      </c>
      <c r="I110" s="9">
        <f>VLOOKUP(F110,'controle saldo'!A$2:J$250,10,FALSE)</f>
        <v>1.37</v>
      </c>
      <c r="J110" s="10">
        <v>43437</v>
      </c>
      <c r="K110" s="6" t="s">
        <v>664</v>
      </c>
      <c r="L110" s="6">
        <v>300</v>
      </c>
      <c r="M110" s="11">
        <f t="shared" si="21"/>
        <v>411.00000000000006</v>
      </c>
      <c r="N110" s="29">
        <v>43468</v>
      </c>
      <c r="O110" s="13" t="s">
        <v>674</v>
      </c>
      <c r="P110" s="6"/>
      <c r="Q110" s="6"/>
      <c r="R110" s="6" t="s">
        <v>633</v>
      </c>
    </row>
    <row r="111" spans="1:18" ht="63.75" hidden="1" x14ac:dyDescent="0.25">
      <c r="A111" s="106" t="s">
        <v>480</v>
      </c>
      <c r="B111" s="106" t="s">
        <v>481</v>
      </c>
      <c r="C111" s="114">
        <v>43602</v>
      </c>
      <c r="D111" s="6">
        <v>280010</v>
      </c>
      <c r="E111" s="105" t="str">
        <f>VLOOKUP(D111,'c.c'!A$4:B$341,2,FALSE)</f>
        <v>HOSPITAL VETERINÁRIO</v>
      </c>
      <c r="F111" s="7">
        <v>100</v>
      </c>
      <c r="G111" s="115" t="str">
        <f>VLOOKUP(F111,'controle saldo'!A$2:J$240,3,FALSE)</f>
        <v>MORFINA, APRESENTAÇÃO SULFATO, CONCENTRAÇÃO 10MG/ML, FORMA FARMACÊUTICA SOLUÇÃO INJETÁVEL</v>
      </c>
      <c r="H111" s="7">
        <v>500</v>
      </c>
      <c r="I111" s="116">
        <f>VLOOKUP(F111,'controle saldo'!A$2:J$250,10,FALSE)</f>
        <v>2.62</v>
      </c>
      <c r="J111" s="10">
        <v>43437</v>
      </c>
      <c r="K111" s="6" t="s">
        <v>664</v>
      </c>
      <c r="L111" s="6">
        <v>500</v>
      </c>
      <c r="M111" s="11">
        <f t="shared" si="21"/>
        <v>1310</v>
      </c>
      <c r="N111" s="29">
        <v>43468</v>
      </c>
      <c r="O111" s="13" t="s">
        <v>674</v>
      </c>
      <c r="P111" s="6"/>
      <c r="Q111" s="6"/>
      <c r="R111" s="6" t="s">
        <v>633</v>
      </c>
    </row>
    <row r="112" spans="1:18" ht="51" x14ac:dyDescent="0.25">
      <c r="A112" s="13" t="s">
        <v>480</v>
      </c>
      <c r="B112" s="13" t="s">
        <v>481</v>
      </c>
      <c r="C112" s="10">
        <v>43602</v>
      </c>
      <c r="D112" s="6">
        <v>280010</v>
      </c>
      <c r="E112" s="6" t="str">
        <f>VLOOKUP(D112,'c.c'!A$4:B$341,2,FALSE)</f>
        <v>HOSPITAL VETERINÁRIO</v>
      </c>
      <c r="F112" s="7">
        <v>102</v>
      </c>
      <c r="G112" s="8" t="str">
        <f>VLOOKUP(F112,'controle saldo'!A$2:J$240,3,FALSE)</f>
        <v>NALOXONA CLORIDRATO, DOSAGEM 0,4 MG/ML, APRESENTAÇÃO SOLUÇÃO INJETÁVEL</v>
      </c>
      <c r="H112" s="7">
        <v>10</v>
      </c>
      <c r="I112" s="9">
        <f>VLOOKUP(F112,'controle saldo'!A$2:J$250,10,FALSE)</f>
        <v>6.2</v>
      </c>
      <c r="J112" s="10">
        <v>43437</v>
      </c>
      <c r="K112" s="6" t="s">
        <v>668</v>
      </c>
      <c r="L112" s="6">
        <f>H112</f>
        <v>10</v>
      </c>
      <c r="M112" s="11">
        <f t="shared" si="21"/>
        <v>62</v>
      </c>
      <c r="N112" s="29" t="s">
        <v>666</v>
      </c>
      <c r="O112" s="13"/>
      <c r="P112" s="6"/>
      <c r="Q112" s="6"/>
      <c r="R112" s="6" t="s">
        <v>669</v>
      </c>
    </row>
    <row r="113" spans="1:18" ht="51" hidden="1" x14ac:dyDescent="0.25">
      <c r="A113" s="106" t="s">
        <v>480</v>
      </c>
      <c r="B113" s="106" t="s">
        <v>481</v>
      </c>
      <c r="C113" s="114">
        <v>43602</v>
      </c>
      <c r="D113" s="6">
        <v>280010</v>
      </c>
      <c r="E113" s="105" t="str">
        <f>VLOOKUP(D113,'c.c'!A$4:B$341,2,FALSE)</f>
        <v>HOSPITAL VETERINÁRIO</v>
      </c>
      <c r="F113" s="7">
        <v>105</v>
      </c>
      <c r="G113" s="115" t="str">
        <f>VLOOKUP(F113,'controle saldo'!A$2:J$240,3,FALSE)</f>
        <v>NOREPINEFRINA, CONCENTRAÇÃO 2 MG/ML, FORMA FARMACÊUTICA SOLUÇÃO INJETÁVEL</v>
      </c>
      <c r="H113" s="7">
        <v>10</v>
      </c>
      <c r="I113" s="116">
        <f>VLOOKUP(F113,'controle saldo'!A$2:J$250,10,FALSE)</f>
        <v>4.4800000000000004</v>
      </c>
      <c r="J113" s="10">
        <v>43437</v>
      </c>
      <c r="K113" s="6" t="s">
        <v>667</v>
      </c>
      <c r="L113" s="6">
        <v>10</v>
      </c>
      <c r="M113" s="11">
        <f t="shared" si="21"/>
        <v>44.800000000000004</v>
      </c>
      <c r="N113" s="29">
        <v>43514</v>
      </c>
      <c r="O113" s="133" t="s">
        <v>679</v>
      </c>
      <c r="P113" s="6"/>
      <c r="Q113" s="6"/>
      <c r="R113" s="112" t="s">
        <v>633</v>
      </c>
    </row>
    <row r="114" spans="1:18" ht="51" hidden="1" x14ac:dyDescent="0.25">
      <c r="A114" s="13" t="s">
        <v>480</v>
      </c>
      <c r="B114" s="13" t="s">
        <v>481</v>
      </c>
      <c r="C114" s="10">
        <v>43602</v>
      </c>
      <c r="D114" s="6">
        <v>280010</v>
      </c>
      <c r="E114" s="6" t="str">
        <f>VLOOKUP(D114,'c.c'!A$4:B$341,2,FALSE)</f>
        <v>HOSPITAL VETERINÁRIO</v>
      </c>
      <c r="F114" s="7">
        <v>108</v>
      </c>
      <c r="G114" s="8" t="str">
        <f>VLOOKUP(F114,'controle saldo'!A$2:J$240,3,FALSE)</f>
        <v>ONDANSETRONA CLORIDRATO, DOSAGEM 2 MG/ML, INDICAÇÃO INJETÁVEL</v>
      </c>
      <c r="H114" s="7">
        <v>1000</v>
      </c>
      <c r="I114" s="9">
        <f>VLOOKUP(F114,'controle saldo'!A$2:J$250,10,FALSE)</f>
        <v>0.83</v>
      </c>
      <c r="J114" s="10">
        <v>43437</v>
      </c>
      <c r="K114" s="6" t="s">
        <v>667</v>
      </c>
      <c r="L114" s="6">
        <v>1000</v>
      </c>
      <c r="M114" s="11">
        <f t="shared" si="21"/>
        <v>830</v>
      </c>
      <c r="N114" s="29">
        <v>43514</v>
      </c>
      <c r="O114" s="133" t="s">
        <v>679</v>
      </c>
      <c r="P114" s="6"/>
      <c r="Q114" s="6"/>
      <c r="R114" s="112" t="s">
        <v>633</v>
      </c>
    </row>
    <row r="115" spans="1:18" ht="38.25" hidden="1" x14ac:dyDescent="0.25">
      <c r="A115" s="106" t="s">
        <v>480</v>
      </c>
      <c r="B115" s="106" t="s">
        <v>481</v>
      </c>
      <c r="C115" s="114">
        <v>43602</v>
      </c>
      <c r="D115" s="6">
        <v>280010</v>
      </c>
      <c r="E115" s="105" t="str">
        <f>VLOOKUP(D115,'c.c'!A$4:B$341,2,FALSE)</f>
        <v>HOSPITAL VETERINÁRIO</v>
      </c>
      <c r="F115" s="7">
        <v>111</v>
      </c>
      <c r="G115" s="115" t="str">
        <f>VLOOKUP(F115,'controle saldo'!A$2:J$240,3,FALSE)</f>
        <v>PERÓXIDO DE HIDROGÊNIO (ÁGUA OXIGENADA), TIPO 10 VOLUMES</v>
      </c>
      <c r="H115" s="7">
        <v>30</v>
      </c>
      <c r="I115" s="116">
        <f>VLOOKUP(F115,'controle saldo'!A$2:J$250,10,FALSE)</f>
        <v>8.1</v>
      </c>
      <c r="J115" s="10">
        <v>43437</v>
      </c>
      <c r="K115" s="6" t="s">
        <v>670</v>
      </c>
      <c r="L115" s="6">
        <f>H115</f>
        <v>30</v>
      </c>
      <c r="M115" s="11">
        <f t="shared" si="21"/>
        <v>243</v>
      </c>
      <c r="N115" s="29">
        <v>43452</v>
      </c>
      <c r="O115" s="13" t="s">
        <v>676</v>
      </c>
      <c r="P115" s="6"/>
      <c r="Q115" s="6"/>
      <c r="R115" s="6" t="s">
        <v>633</v>
      </c>
    </row>
    <row r="116" spans="1:18" ht="51" x14ac:dyDescent="0.25">
      <c r="A116" s="13" t="s">
        <v>480</v>
      </c>
      <c r="B116" s="13" t="s">
        <v>481</v>
      </c>
      <c r="C116" s="10">
        <v>43602</v>
      </c>
      <c r="D116" s="6">
        <v>280010</v>
      </c>
      <c r="E116" s="6" t="str">
        <f>VLOOKUP(D116,'c.c'!A$4:B$341,2,FALSE)</f>
        <v>HOSPITAL VETERINÁRIO</v>
      </c>
      <c r="F116" s="7">
        <v>112</v>
      </c>
      <c r="G116" s="8" t="str">
        <f>VLOOKUP(F116,'controle saldo'!A$2:J$240,3,FALSE)</f>
        <v>PETIDINA CLORIDRATO, DOSAGEM 50 MG/ML, APRESENTAÇÃO SOLUÇÃO INJETÁVEL</v>
      </c>
      <c r="H116" s="7">
        <v>200</v>
      </c>
      <c r="I116" s="9">
        <f>VLOOKUP(F116,'controle saldo'!A$2:J$250,10,FALSE)</f>
        <v>2.98</v>
      </c>
      <c r="J116" s="10">
        <v>43437</v>
      </c>
      <c r="K116" s="6" t="s">
        <v>668</v>
      </c>
      <c r="L116" s="6">
        <f>H116</f>
        <v>200</v>
      </c>
      <c r="M116" s="11">
        <f t="shared" si="21"/>
        <v>596</v>
      </c>
      <c r="N116" s="29" t="s">
        <v>666</v>
      </c>
      <c r="O116" s="13"/>
      <c r="P116" s="6"/>
      <c r="Q116" s="6"/>
      <c r="R116" s="6" t="s">
        <v>669</v>
      </c>
    </row>
    <row r="117" spans="1:18" ht="63.75" hidden="1" x14ac:dyDescent="0.25">
      <c r="A117" s="106" t="s">
        <v>480</v>
      </c>
      <c r="B117" s="106" t="s">
        <v>481</v>
      </c>
      <c r="C117" s="114">
        <v>43602</v>
      </c>
      <c r="D117" s="6">
        <v>280010</v>
      </c>
      <c r="E117" s="105" t="str">
        <f>VLOOKUP(D117,'c.c'!A$4:B$341,2,FALSE)</f>
        <v>HOSPITAL VETERINÁRIO</v>
      </c>
      <c r="F117" s="7">
        <v>114</v>
      </c>
      <c r="G117" s="115" t="str">
        <f>VLOOKUP(F117,'controle saldo'!A$2:J$240,3,FALSE)</f>
        <v>PROPOFOL, DOSAGEM 10 MG/ML, FORMA FARMACÊUTICA EMULSÃO INJETÁVEL, CARACTERÍSTICA ADICIONAL SERINGA 20 ML</v>
      </c>
      <c r="H117" s="7">
        <v>400</v>
      </c>
      <c r="I117" s="116">
        <f>VLOOKUP(F117,'controle saldo'!A$2:J$250,10,FALSE)</f>
        <v>6.6</v>
      </c>
      <c r="J117" s="10">
        <v>43437</v>
      </c>
      <c r="K117" s="6" t="s">
        <v>665</v>
      </c>
      <c r="L117" s="6">
        <v>400</v>
      </c>
      <c r="M117" s="11">
        <f t="shared" si="21"/>
        <v>2640</v>
      </c>
      <c r="N117" s="29" t="s">
        <v>684</v>
      </c>
      <c r="O117" s="13" t="s">
        <v>685</v>
      </c>
      <c r="P117" s="6"/>
      <c r="Q117" s="6"/>
      <c r="R117" s="6" t="s">
        <v>633</v>
      </c>
    </row>
    <row r="118" spans="1:18" ht="38.25" hidden="1" x14ac:dyDescent="0.25">
      <c r="A118" s="13" t="s">
        <v>480</v>
      </c>
      <c r="B118" s="13" t="s">
        <v>481</v>
      </c>
      <c r="C118" s="10">
        <v>43602</v>
      </c>
      <c r="D118" s="6">
        <v>280010</v>
      </c>
      <c r="E118" s="6" t="str">
        <f>VLOOKUP(D118,'c.c'!A$4:B$341,2,FALSE)</f>
        <v>HOSPITAL VETERINÁRIO</v>
      </c>
      <c r="F118" s="7">
        <v>116</v>
      </c>
      <c r="G118" s="8" t="str">
        <f>VLOOKUP(F118,'controle saldo'!A$2:J$240,3,FALSE)</f>
        <v>RANITIDINA CLORIDRATO, DOSAGEM 25 MG/ML, TIPO SOLUÇÃO INJETÁVEL</v>
      </c>
      <c r="H118" s="7">
        <v>500</v>
      </c>
      <c r="I118" s="9">
        <f>VLOOKUP(F118,'controle saldo'!A$2:J$250,10,FALSE)</f>
        <v>0.48</v>
      </c>
      <c r="J118" s="10">
        <v>43437</v>
      </c>
      <c r="K118" s="6" t="s">
        <v>673</v>
      </c>
      <c r="L118" s="6">
        <v>500</v>
      </c>
      <c r="M118" s="11">
        <f t="shared" si="21"/>
        <v>240</v>
      </c>
      <c r="N118" s="29">
        <v>43480</v>
      </c>
      <c r="O118" s="13">
        <v>3465</v>
      </c>
      <c r="P118" s="6"/>
      <c r="Q118" s="6"/>
      <c r="R118" s="6" t="s">
        <v>633</v>
      </c>
    </row>
    <row r="119" spans="1:18" ht="89.25" hidden="1" x14ac:dyDescent="0.25">
      <c r="A119" s="106" t="s">
        <v>480</v>
      </c>
      <c r="B119" s="106" t="s">
        <v>481</v>
      </c>
      <c r="C119" s="114">
        <v>43602</v>
      </c>
      <c r="D119" s="6">
        <v>280010</v>
      </c>
      <c r="E119" s="105" t="str">
        <f>VLOOKUP(D119,'c.c'!A$4:B$341,2,FALSE)</f>
        <v>HOSPITAL VETERINÁRIO</v>
      </c>
      <c r="F119" s="7">
        <v>117</v>
      </c>
      <c r="G119" s="115" t="str">
        <f>VLOOKUP(F119,'controle saldo'!A$2:J$240,3,FALSE)</f>
        <v>RINGER, COMPOSIÇÃO ASSOCIADO COM LACTATO DE SÓDIO, FORMA FARMACÊUTICA SOLUÇÃO INJETÁVEL, CARACTERÍSTICA ADICIONAL SISTEMA FECHADO</v>
      </c>
      <c r="H119" s="7">
        <v>1000</v>
      </c>
      <c r="I119" s="116">
        <f>VLOOKUP(F119,'controle saldo'!A$2:J$250,10,FALSE)</f>
        <v>3.08</v>
      </c>
      <c r="J119" s="10">
        <v>43437</v>
      </c>
      <c r="K119" s="6" t="s">
        <v>665</v>
      </c>
      <c r="L119" s="6">
        <v>1000</v>
      </c>
      <c r="M119" s="11">
        <f t="shared" si="21"/>
        <v>3080</v>
      </c>
      <c r="N119" s="137" t="s">
        <v>684</v>
      </c>
      <c r="O119" s="13" t="s">
        <v>685</v>
      </c>
      <c r="P119" s="6"/>
      <c r="Q119" s="6"/>
      <c r="R119" s="6" t="s">
        <v>633</v>
      </c>
    </row>
    <row r="120" spans="1:18" ht="38.25" hidden="1" x14ac:dyDescent="0.25">
      <c r="A120" s="13" t="s">
        <v>480</v>
      </c>
      <c r="B120" s="13" t="s">
        <v>481</v>
      </c>
      <c r="C120" s="10">
        <v>43602</v>
      </c>
      <c r="D120" s="6">
        <v>280010</v>
      </c>
      <c r="E120" s="6" t="str">
        <f>VLOOKUP(D120,'c.c'!A$4:B$341,2,FALSE)</f>
        <v>HOSPITAL VETERINÁRIO</v>
      </c>
      <c r="F120" s="7">
        <v>120</v>
      </c>
      <c r="G120" s="8" t="str">
        <f>VLOOKUP(F120,'controle saldo'!A$2:J$240,3,FALSE)</f>
        <v>SULFADIAZINA, PRINCÍPIO ATIVO DE PRATA, DOSAGEM 1%, INDICAÇÃO CREME</v>
      </c>
      <c r="H120" s="7">
        <v>40</v>
      </c>
      <c r="I120" s="9">
        <f>VLOOKUP(F120,'controle saldo'!A$2:J$250,10,FALSE)</f>
        <v>4.3</v>
      </c>
      <c r="J120" s="10">
        <v>43437</v>
      </c>
      <c r="K120" s="6" t="s">
        <v>665</v>
      </c>
      <c r="L120" s="6">
        <v>40</v>
      </c>
      <c r="M120" s="11">
        <f t="shared" si="21"/>
        <v>172</v>
      </c>
      <c r="N120" s="137" t="s">
        <v>684</v>
      </c>
      <c r="O120" s="13" t="s">
        <v>685</v>
      </c>
      <c r="P120" s="6"/>
      <c r="Q120" s="6"/>
      <c r="R120" s="6" t="s">
        <v>633</v>
      </c>
    </row>
    <row r="121" spans="1:18" ht="38.25" hidden="1" x14ac:dyDescent="0.25">
      <c r="A121" s="106" t="s">
        <v>480</v>
      </c>
      <c r="B121" s="106" t="s">
        <v>481</v>
      </c>
      <c r="C121" s="114">
        <v>43602</v>
      </c>
      <c r="D121" s="6">
        <v>280010</v>
      </c>
      <c r="E121" s="105" t="str">
        <f>VLOOKUP(D121,'c.c'!A$4:B$341,2,FALSE)</f>
        <v>HOSPITAL VETERINÁRIO</v>
      </c>
      <c r="F121" s="7">
        <v>121</v>
      </c>
      <c r="G121" s="115" t="str">
        <f>VLOOKUP(F121,'controle saldo'!A$2:J$240,3,FALSE)</f>
        <v>SULFADIAZINA, PRINCÍPIO ATIVO DE PRATA, DOSAGEM 1%, INDICAÇÃO CREME</v>
      </c>
      <c r="H121" s="7">
        <v>10</v>
      </c>
      <c r="I121" s="116">
        <f>VLOOKUP(F121,'controle saldo'!A$2:J$250,10,FALSE)</f>
        <v>29.8</v>
      </c>
      <c r="J121" s="10">
        <v>43437</v>
      </c>
      <c r="K121" s="6" t="s">
        <v>665</v>
      </c>
      <c r="L121" s="6">
        <v>10</v>
      </c>
      <c r="M121" s="11">
        <f t="shared" si="21"/>
        <v>298</v>
      </c>
      <c r="N121" s="137" t="s">
        <v>684</v>
      </c>
      <c r="O121" s="13" t="s">
        <v>685</v>
      </c>
      <c r="P121" s="6"/>
      <c r="Q121" s="6"/>
      <c r="R121" s="6" t="s">
        <v>633</v>
      </c>
    </row>
    <row r="122" spans="1:18" ht="51" hidden="1" x14ac:dyDescent="0.25">
      <c r="A122" s="13" t="s">
        <v>480</v>
      </c>
      <c r="B122" s="13" t="s">
        <v>481</v>
      </c>
      <c r="C122" s="10">
        <v>43602</v>
      </c>
      <c r="D122" s="6">
        <v>280010</v>
      </c>
      <c r="E122" s="6" t="str">
        <f>VLOOKUP(D122,'c.c'!A$4:B$341,2,FALSE)</f>
        <v>HOSPITAL VETERINÁRIO</v>
      </c>
      <c r="F122" s="7">
        <v>127</v>
      </c>
      <c r="G122" s="8" t="str">
        <f>VLOOKUP(F122,'controle saldo'!A$2:J$240,3,FALSE)</f>
        <v>TRAMADOL CLORIDRATO, DOSAGEM 50 MG/ML, FORMA FARMACÊUTICA SOLUÇÃO INJETÁVEL</v>
      </c>
      <c r="H122" s="7">
        <v>1000</v>
      </c>
      <c r="I122" s="9">
        <f>VLOOKUP(F122,'controle saldo'!A$2:J$250,10,FALSE)</f>
        <v>1.1299999999999999</v>
      </c>
      <c r="J122" s="10">
        <v>43437</v>
      </c>
      <c r="K122" s="6" t="s">
        <v>667</v>
      </c>
      <c r="L122" s="6">
        <v>1000</v>
      </c>
      <c r="M122" s="11">
        <f t="shared" si="21"/>
        <v>1130</v>
      </c>
      <c r="N122" s="31">
        <v>43514</v>
      </c>
      <c r="O122" s="133" t="s">
        <v>679</v>
      </c>
      <c r="P122" s="6"/>
      <c r="Q122" s="6"/>
      <c r="R122" s="112" t="s">
        <v>633</v>
      </c>
    </row>
    <row r="123" spans="1:18" ht="38.25" hidden="1" x14ac:dyDescent="0.25">
      <c r="A123" s="106" t="s">
        <v>480</v>
      </c>
      <c r="B123" s="106" t="s">
        <v>481</v>
      </c>
      <c r="C123" s="114">
        <v>43602</v>
      </c>
      <c r="D123" s="6">
        <v>280010</v>
      </c>
      <c r="E123" s="105" t="str">
        <f>VLOOKUP(D123,'c.c'!A$4:B$341,2,FALSE)</f>
        <v>HOSPITAL VETERINÁRIO</v>
      </c>
      <c r="F123" s="7">
        <v>128</v>
      </c>
      <c r="G123" s="115" t="str">
        <f>VLOOKUP(F123,'controle saldo'!A$2:J$240,3,FALSE)</f>
        <v>VITAMINAS DO COMPLEXO B, COMPOSIÇÃO BÁSICA B1,B2,B3,B5,B6</v>
      </c>
      <c r="H123" s="7">
        <v>500</v>
      </c>
      <c r="I123" s="116">
        <f>VLOOKUP(F123,'controle saldo'!A$2:J$250,10,FALSE)</f>
        <v>0.98</v>
      </c>
      <c r="J123" s="10">
        <v>43437</v>
      </c>
      <c r="K123" s="6" t="s">
        <v>667</v>
      </c>
      <c r="L123" s="6">
        <v>500</v>
      </c>
      <c r="M123" s="11">
        <f t="shared" si="21"/>
        <v>490</v>
      </c>
      <c r="N123" s="31">
        <v>43514</v>
      </c>
      <c r="O123" s="133" t="s">
        <v>679</v>
      </c>
      <c r="P123" s="6"/>
      <c r="Q123" s="6"/>
      <c r="R123" s="112" t="s">
        <v>633</v>
      </c>
    </row>
    <row r="124" spans="1:18" ht="165.75" hidden="1" x14ac:dyDescent="0.25">
      <c r="A124" s="106" t="s">
        <v>480</v>
      </c>
      <c r="B124" s="106" t="s">
        <v>481</v>
      </c>
      <c r="C124" s="114">
        <v>43602</v>
      </c>
      <c r="D124" s="6">
        <v>100500</v>
      </c>
      <c r="E124" s="105" t="str">
        <f>VLOOKUP(D124,'c.c'!A$4:B$341,2,FALSE)</f>
        <v>COORDENADORIA DE DESENVOLVIMENTO DA PRODUÇÃO</v>
      </c>
      <c r="F124" s="7">
        <v>118</v>
      </c>
      <c r="G124" s="115" t="str">
        <f>VLOOKUP(F124,'controle saldo'!A$2:J$240,3,FALSE)</f>
        <v>SAIS PARA REIDRATAÇÃO ORAL, APRESENTAÇÃO PÓ, COMPOSTO POR: CLORETO SÓDIO 3,5G + GLICOSE 20 G, INDICAÇÃO + CITRATO DE SÓDIO 2,9G + CLORETO DE POTÁSSIO 1,5 G,USO PARA 1.000ML DE SOLUÇÃO PRONTA, SEGUNDO PADRÃO OM S, CARACTERÍSTICA ADICIONAL ENVELOPE CONTENDO 27,9G</v>
      </c>
      <c r="H124" s="7">
        <v>50</v>
      </c>
      <c r="I124" s="116">
        <f>VLOOKUP(F124,'controle saldo'!A$2:J$250,10,FALSE)</f>
        <v>0.63</v>
      </c>
      <c r="J124" s="10">
        <v>43572</v>
      </c>
      <c r="K124" s="6"/>
      <c r="L124" s="6">
        <v>0</v>
      </c>
      <c r="M124" s="11">
        <f t="shared" ref="M124:M140" si="22">L124*I124</f>
        <v>0</v>
      </c>
      <c r="N124" s="12"/>
      <c r="O124" s="13"/>
      <c r="P124" s="6"/>
      <c r="Q124" s="6"/>
      <c r="R124" s="6" t="s">
        <v>677</v>
      </c>
    </row>
    <row r="125" spans="1:18" hidden="1" x14ac:dyDescent="0.25">
      <c r="A125" s="106" t="s">
        <v>480</v>
      </c>
      <c r="B125" s="106" t="s">
        <v>481</v>
      </c>
      <c r="C125" s="114">
        <v>43602</v>
      </c>
      <c r="D125" s="6"/>
      <c r="E125" s="105" t="e">
        <f>VLOOKUP(D125,'c.c'!A$4:B$341,2,FALSE)</f>
        <v>#N/A</v>
      </c>
      <c r="F125" s="7"/>
      <c r="G125" s="115" t="e">
        <f>VLOOKUP(F125,'controle saldo'!A$2:J$240,3,FALSE)</f>
        <v>#N/A</v>
      </c>
      <c r="H125" s="7"/>
      <c r="I125" s="116" t="e">
        <f>VLOOKUP(F125,'controle saldo'!A$2:J$250,10,FALSE)</f>
        <v>#N/A</v>
      </c>
      <c r="J125" s="10"/>
      <c r="K125" s="6"/>
      <c r="L125" s="6"/>
      <c r="M125" s="11" t="e">
        <f t="shared" si="22"/>
        <v>#N/A</v>
      </c>
      <c r="N125" s="12"/>
      <c r="O125" s="13"/>
      <c r="P125" s="6"/>
      <c r="Q125" s="6"/>
      <c r="R125" s="6"/>
    </row>
    <row r="126" spans="1:18" hidden="1" x14ac:dyDescent="0.25">
      <c r="A126" s="106" t="s">
        <v>480</v>
      </c>
      <c r="B126" s="106" t="s">
        <v>481</v>
      </c>
      <c r="C126" s="114">
        <v>43602</v>
      </c>
      <c r="D126" s="6"/>
      <c r="E126" s="6" t="e">
        <f>VLOOKUP(D126,'c.c'!A$4:B$341,2,FALSE)</f>
        <v>#N/A</v>
      </c>
      <c r="F126" s="7"/>
      <c r="G126" s="8" t="e">
        <f>VLOOKUP(F126,'controle saldo'!A$2:J$240,3,FALSE)</f>
        <v>#N/A</v>
      </c>
      <c r="H126" s="7"/>
      <c r="I126" s="9" t="e">
        <f>VLOOKUP(F126,'controle saldo'!A$2:J$250,10,FALSE)</f>
        <v>#N/A</v>
      </c>
      <c r="J126" s="10"/>
      <c r="K126" s="6"/>
      <c r="L126" s="6"/>
      <c r="M126" s="11" t="e">
        <f t="shared" si="22"/>
        <v>#N/A</v>
      </c>
      <c r="N126" s="12"/>
      <c r="O126" s="13"/>
      <c r="P126" s="6"/>
      <c r="Q126" s="6"/>
      <c r="R126" s="6"/>
    </row>
    <row r="127" spans="1:18" hidden="1" x14ac:dyDescent="0.25">
      <c r="A127" s="13" t="s">
        <v>480</v>
      </c>
      <c r="B127" s="13" t="s">
        <v>481</v>
      </c>
      <c r="C127" s="10">
        <v>43602</v>
      </c>
      <c r="D127" s="6"/>
      <c r="E127" s="105" t="e">
        <f>VLOOKUP(D127,'c.c'!A$4:B$341,2,FALSE)</f>
        <v>#N/A</v>
      </c>
      <c r="F127" s="7"/>
      <c r="G127" s="115" t="e">
        <f>VLOOKUP(F127,'controle saldo'!A$2:J$240,3,FALSE)</f>
        <v>#N/A</v>
      </c>
      <c r="H127" s="7"/>
      <c r="I127" s="116" t="e">
        <f>VLOOKUP(F127,'controle saldo'!A$2:J$250,10,FALSE)</f>
        <v>#N/A</v>
      </c>
      <c r="J127" s="10"/>
      <c r="K127" s="6"/>
      <c r="L127" s="6"/>
      <c r="M127" s="11" t="e">
        <f t="shared" si="22"/>
        <v>#N/A</v>
      </c>
      <c r="N127" s="12"/>
      <c r="O127" s="13"/>
      <c r="P127" s="6"/>
      <c r="Q127" s="6"/>
      <c r="R127" s="6"/>
    </row>
    <row r="128" spans="1:18" hidden="1" x14ac:dyDescent="0.25">
      <c r="A128" s="106" t="s">
        <v>480</v>
      </c>
      <c r="B128" s="106" t="s">
        <v>481</v>
      </c>
      <c r="C128" s="114">
        <v>43602</v>
      </c>
      <c r="D128" s="6"/>
      <c r="E128" s="6" t="e">
        <f>VLOOKUP(D128,'c.c'!A$4:B$341,2,FALSE)</f>
        <v>#N/A</v>
      </c>
      <c r="F128" s="7"/>
      <c r="G128" s="8" t="e">
        <f>VLOOKUP(F128,'controle saldo'!A$2:J$240,3,FALSE)</f>
        <v>#N/A</v>
      </c>
      <c r="H128" s="7"/>
      <c r="I128" s="9" t="e">
        <f>VLOOKUP(F128,'controle saldo'!A$2:J$250,10,FALSE)</f>
        <v>#N/A</v>
      </c>
      <c r="J128" s="10"/>
      <c r="K128" s="6"/>
      <c r="L128" s="6"/>
      <c r="M128" s="11" t="e">
        <f t="shared" si="22"/>
        <v>#N/A</v>
      </c>
      <c r="N128" s="12"/>
      <c r="O128" s="13"/>
      <c r="P128" s="6"/>
      <c r="Q128" s="6"/>
      <c r="R128" s="6"/>
    </row>
    <row r="129" spans="1:18" hidden="1" x14ac:dyDescent="0.25">
      <c r="A129" s="106" t="s">
        <v>480</v>
      </c>
      <c r="B129" s="106" t="s">
        <v>481</v>
      </c>
      <c r="C129" s="114">
        <v>43602</v>
      </c>
      <c r="D129" s="6"/>
      <c r="E129" s="105" t="e">
        <f>VLOOKUP(D129,'c.c'!A$4:B$341,2,FALSE)</f>
        <v>#N/A</v>
      </c>
      <c r="F129" s="7"/>
      <c r="G129" s="115" t="e">
        <f>VLOOKUP(F129,'controle saldo'!A$2:J$240,3,FALSE)</f>
        <v>#N/A</v>
      </c>
      <c r="H129" s="7"/>
      <c r="I129" s="116" t="e">
        <f>VLOOKUP(F129,'controle saldo'!A$2:J$250,10,FALSE)</f>
        <v>#N/A</v>
      </c>
      <c r="J129" s="10"/>
      <c r="K129" s="6"/>
      <c r="L129" s="6"/>
      <c r="M129" s="11" t="e">
        <f t="shared" si="22"/>
        <v>#N/A</v>
      </c>
      <c r="N129" s="12"/>
      <c r="O129" s="13"/>
      <c r="P129" s="6"/>
      <c r="Q129" s="6"/>
      <c r="R129" s="6"/>
    </row>
    <row r="130" spans="1:18" hidden="1" x14ac:dyDescent="0.25">
      <c r="A130" s="106" t="s">
        <v>480</v>
      </c>
      <c r="B130" s="106" t="s">
        <v>481</v>
      </c>
      <c r="C130" s="114">
        <v>43602</v>
      </c>
      <c r="D130" s="6"/>
      <c r="E130" s="6" t="e">
        <f>VLOOKUP(D130,'c.c'!A$4:B$341,2,FALSE)</f>
        <v>#N/A</v>
      </c>
      <c r="F130" s="7"/>
      <c r="G130" s="8" t="e">
        <f>VLOOKUP(F130,'controle saldo'!A$2:J$240,3,FALSE)</f>
        <v>#N/A</v>
      </c>
      <c r="H130" s="7"/>
      <c r="I130" s="9" t="e">
        <f>VLOOKUP(F130,'controle saldo'!A$2:J$250,10,FALSE)</f>
        <v>#N/A</v>
      </c>
      <c r="J130" s="10"/>
      <c r="K130" s="6"/>
      <c r="L130" s="6"/>
      <c r="M130" s="11" t="e">
        <f t="shared" si="22"/>
        <v>#N/A</v>
      </c>
      <c r="N130" s="12"/>
      <c r="O130" s="13"/>
      <c r="P130" s="6"/>
      <c r="Q130" s="6"/>
      <c r="R130" s="6"/>
    </row>
    <row r="131" spans="1:18" hidden="1" x14ac:dyDescent="0.25">
      <c r="A131" s="13" t="s">
        <v>480</v>
      </c>
      <c r="B131" s="13" t="s">
        <v>481</v>
      </c>
      <c r="C131" s="10">
        <v>43602</v>
      </c>
      <c r="D131" s="6"/>
      <c r="E131" s="105" t="e">
        <f>VLOOKUP(D131,'c.c'!A$4:B$341,2,FALSE)</f>
        <v>#N/A</v>
      </c>
      <c r="F131" s="7"/>
      <c r="G131" s="115" t="e">
        <f>VLOOKUP(F131,'controle saldo'!A$2:J$240,3,FALSE)</f>
        <v>#N/A</v>
      </c>
      <c r="H131" s="7"/>
      <c r="I131" s="116" t="e">
        <f>VLOOKUP(F131,'controle saldo'!A$2:J$250,10,FALSE)</f>
        <v>#N/A</v>
      </c>
      <c r="J131" s="10"/>
      <c r="K131" s="6"/>
      <c r="L131" s="6"/>
      <c r="M131" s="11" t="e">
        <f t="shared" si="22"/>
        <v>#N/A</v>
      </c>
      <c r="N131" s="12"/>
      <c r="O131" s="13"/>
      <c r="P131" s="6"/>
      <c r="Q131" s="6"/>
      <c r="R131" s="6"/>
    </row>
    <row r="132" spans="1:18" hidden="1" x14ac:dyDescent="0.25">
      <c r="A132" s="106" t="s">
        <v>480</v>
      </c>
      <c r="B132" s="106" t="s">
        <v>481</v>
      </c>
      <c r="C132" s="114">
        <v>43602</v>
      </c>
      <c r="D132" s="6"/>
      <c r="E132" s="6" t="e">
        <f>VLOOKUP(D132,'c.c'!A$4:B$341,2,FALSE)</f>
        <v>#N/A</v>
      </c>
      <c r="F132" s="7"/>
      <c r="G132" s="8" t="e">
        <f>VLOOKUP(F132,'controle saldo'!A$2:J$240,3,FALSE)</f>
        <v>#N/A</v>
      </c>
      <c r="H132" s="7"/>
      <c r="I132" s="9" t="e">
        <f>VLOOKUP(F132,'controle saldo'!A$2:J$250,10,FALSE)</f>
        <v>#N/A</v>
      </c>
      <c r="J132" s="10"/>
      <c r="K132" s="6"/>
      <c r="L132" s="6"/>
      <c r="M132" s="11" t="e">
        <f t="shared" si="22"/>
        <v>#N/A</v>
      </c>
      <c r="N132" s="12"/>
      <c r="O132" s="13"/>
      <c r="P132" s="6"/>
      <c r="Q132" s="6"/>
      <c r="R132" s="6"/>
    </row>
    <row r="133" spans="1:18" hidden="1" x14ac:dyDescent="0.25">
      <c r="A133" s="106" t="s">
        <v>480</v>
      </c>
      <c r="B133" s="106" t="s">
        <v>481</v>
      </c>
      <c r="C133" s="114">
        <v>43602</v>
      </c>
      <c r="D133" s="6"/>
      <c r="E133" s="105" t="e">
        <f>VLOOKUP(D133,'c.c'!A$4:B$341,2,FALSE)</f>
        <v>#N/A</v>
      </c>
      <c r="F133" s="7"/>
      <c r="G133" s="115" t="e">
        <f>VLOOKUP(F133,'controle saldo'!A$2:J$240,3,FALSE)</f>
        <v>#N/A</v>
      </c>
      <c r="H133" s="7"/>
      <c r="I133" s="116" t="e">
        <f>VLOOKUP(F133,'controle saldo'!A$2:J$250,10,FALSE)</f>
        <v>#N/A</v>
      </c>
      <c r="J133" s="10"/>
      <c r="K133" s="6"/>
      <c r="L133" s="6"/>
      <c r="M133" s="11" t="e">
        <f t="shared" si="22"/>
        <v>#N/A</v>
      </c>
      <c r="N133" s="12"/>
      <c r="O133" s="13"/>
      <c r="P133" s="6"/>
      <c r="Q133" s="6"/>
      <c r="R133" s="6"/>
    </row>
    <row r="134" spans="1:18" hidden="1" x14ac:dyDescent="0.25">
      <c r="A134" s="106" t="s">
        <v>480</v>
      </c>
      <c r="B134" s="106" t="s">
        <v>481</v>
      </c>
      <c r="C134" s="114">
        <v>43602</v>
      </c>
      <c r="D134" s="6"/>
      <c r="E134" s="6" t="e">
        <f>VLOOKUP(D134,'c.c'!A$4:B$341,2,FALSE)</f>
        <v>#N/A</v>
      </c>
      <c r="F134" s="7"/>
      <c r="G134" s="8" t="e">
        <f>VLOOKUP(F134,'controle saldo'!A$2:J$240,3,FALSE)</f>
        <v>#N/A</v>
      </c>
      <c r="H134" s="7"/>
      <c r="I134" s="9" t="e">
        <f>VLOOKUP(F134,'controle saldo'!A$2:J$250,10,FALSE)</f>
        <v>#N/A</v>
      </c>
      <c r="J134" s="10"/>
      <c r="K134" s="6"/>
      <c r="L134" s="6"/>
      <c r="M134" s="11" t="e">
        <f t="shared" si="22"/>
        <v>#N/A</v>
      </c>
      <c r="N134" s="12"/>
      <c r="O134" s="13"/>
      <c r="P134" s="6"/>
      <c r="Q134" s="6"/>
      <c r="R134" s="6"/>
    </row>
    <row r="135" spans="1:18" hidden="1" x14ac:dyDescent="0.25">
      <c r="A135" s="13" t="s">
        <v>480</v>
      </c>
      <c r="B135" s="13" t="s">
        <v>481</v>
      </c>
      <c r="C135" s="10">
        <v>43602</v>
      </c>
      <c r="D135" s="6"/>
      <c r="E135" s="105" t="e">
        <f>VLOOKUP(D135,'c.c'!A$4:B$341,2,FALSE)</f>
        <v>#N/A</v>
      </c>
      <c r="F135" s="7"/>
      <c r="G135" s="115" t="e">
        <f>VLOOKUP(F135,'controle saldo'!A$2:J$240,3,FALSE)</f>
        <v>#N/A</v>
      </c>
      <c r="H135" s="7"/>
      <c r="I135" s="116" t="e">
        <f>VLOOKUP(F135,'controle saldo'!A$2:J$250,10,FALSE)</f>
        <v>#N/A</v>
      </c>
      <c r="J135" s="10"/>
      <c r="K135" s="6"/>
      <c r="L135" s="6"/>
      <c r="M135" s="11" t="e">
        <f t="shared" si="22"/>
        <v>#N/A</v>
      </c>
      <c r="N135" s="12"/>
      <c r="O135" s="13"/>
      <c r="P135" s="6"/>
      <c r="Q135" s="6"/>
      <c r="R135" s="6"/>
    </row>
    <row r="136" spans="1:18" hidden="1" x14ac:dyDescent="0.25">
      <c r="A136" s="106" t="s">
        <v>480</v>
      </c>
      <c r="B136" s="106" t="s">
        <v>481</v>
      </c>
      <c r="C136" s="114">
        <v>43602</v>
      </c>
      <c r="D136" s="6"/>
      <c r="E136" s="6" t="e">
        <f>VLOOKUP(D136,'c.c'!A$4:B$341,2,FALSE)</f>
        <v>#N/A</v>
      </c>
      <c r="F136" s="7"/>
      <c r="G136" s="8" t="e">
        <f>VLOOKUP(F136,'controle saldo'!A$2:J$240,3,FALSE)</f>
        <v>#N/A</v>
      </c>
      <c r="H136" s="7"/>
      <c r="I136" s="9" t="e">
        <f>VLOOKUP(F136,'controle saldo'!A$2:J$250,10,FALSE)</f>
        <v>#N/A</v>
      </c>
      <c r="J136" s="10"/>
      <c r="K136" s="6"/>
      <c r="L136" s="6"/>
      <c r="M136" s="11" t="e">
        <f t="shared" si="22"/>
        <v>#N/A</v>
      </c>
      <c r="N136" s="12"/>
      <c r="O136" s="13"/>
      <c r="P136" s="6"/>
      <c r="Q136" s="6"/>
      <c r="R136" s="6"/>
    </row>
    <row r="137" spans="1:18" hidden="1" x14ac:dyDescent="0.25">
      <c r="A137" s="106" t="s">
        <v>480</v>
      </c>
      <c r="B137" s="106" t="s">
        <v>481</v>
      </c>
      <c r="C137" s="114">
        <v>43602</v>
      </c>
      <c r="D137" s="6"/>
      <c r="E137" s="105" t="e">
        <f>VLOOKUP(D137,'c.c'!A$4:B$341,2,FALSE)</f>
        <v>#N/A</v>
      </c>
      <c r="F137" s="7"/>
      <c r="G137" s="115" t="e">
        <f>VLOOKUP(F137,'controle saldo'!A$2:J$240,3,FALSE)</f>
        <v>#N/A</v>
      </c>
      <c r="H137" s="7"/>
      <c r="I137" s="116" t="e">
        <f>VLOOKUP(F137,'controle saldo'!A$2:J$250,10,FALSE)</f>
        <v>#N/A</v>
      </c>
      <c r="J137" s="10"/>
      <c r="K137" s="6"/>
      <c r="L137" s="6"/>
      <c r="M137" s="11" t="e">
        <f t="shared" si="22"/>
        <v>#N/A</v>
      </c>
      <c r="N137" s="12"/>
      <c r="O137" s="13"/>
      <c r="P137" s="6"/>
      <c r="Q137" s="6"/>
      <c r="R137" s="6"/>
    </row>
    <row r="138" spans="1:18" hidden="1" x14ac:dyDescent="0.25">
      <c r="A138" s="106" t="s">
        <v>480</v>
      </c>
      <c r="B138" s="106" t="s">
        <v>481</v>
      </c>
      <c r="C138" s="114">
        <v>43602</v>
      </c>
      <c r="D138" s="6"/>
      <c r="E138" s="6" t="e">
        <f>VLOOKUP(D138,'c.c'!A$4:B$341,2,FALSE)</f>
        <v>#N/A</v>
      </c>
      <c r="F138" s="7"/>
      <c r="G138" s="8" t="e">
        <f>VLOOKUP(F138,'controle saldo'!A$2:J$240,3,FALSE)</f>
        <v>#N/A</v>
      </c>
      <c r="H138" s="7"/>
      <c r="I138" s="9" t="e">
        <f>VLOOKUP(F138,'controle saldo'!A$2:J$250,10,FALSE)</f>
        <v>#N/A</v>
      </c>
      <c r="J138" s="10"/>
      <c r="K138" s="6"/>
      <c r="L138" s="6"/>
      <c r="M138" s="11" t="e">
        <f t="shared" si="22"/>
        <v>#N/A</v>
      </c>
      <c r="N138" s="12"/>
      <c r="O138" s="13"/>
      <c r="P138" s="6"/>
      <c r="Q138" s="6"/>
      <c r="R138" s="6"/>
    </row>
    <row r="139" spans="1:18" hidden="1" x14ac:dyDescent="0.25">
      <c r="A139" s="13" t="s">
        <v>480</v>
      </c>
      <c r="B139" s="13" t="s">
        <v>481</v>
      </c>
      <c r="C139" s="10">
        <v>43602</v>
      </c>
      <c r="D139" s="6"/>
      <c r="E139" s="105" t="e">
        <f>VLOOKUP(D139,'c.c'!A$4:B$341,2,FALSE)</f>
        <v>#N/A</v>
      </c>
      <c r="F139" s="7"/>
      <c r="G139" s="115" t="e">
        <f>VLOOKUP(F139,'controle saldo'!A$2:J$240,3,FALSE)</f>
        <v>#N/A</v>
      </c>
      <c r="H139" s="7"/>
      <c r="I139" s="116" t="e">
        <f>VLOOKUP(F139,'controle saldo'!A$2:J$250,10,FALSE)</f>
        <v>#N/A</v>
      </c>
      <c r="J139" s="10"/>
      <c r="K139" s="6"/>
      <c r="L139" s="6"/>
      <c r="M139" s="11" t="e">
        <f t="shared" si="22"/>
        <v>#N/A</v>
      </c>
      <c r="N139" s="12"/>
      <c r="O139" s="13"/>
      <c r="P139" s="6"/>
      <c r="Q139" s="6"/>
      <c r="R139" s="6"/>
    </row>
    <row r="140" spans="1:18" hidden="1" x14ac:dyDescent="0.25">
      <c r="A140" s="106" t="s">
        <v>480</v>
      </c>
      <c r="B140" s="106" t="s">
        <v>481</v>
      </c>
      <c r="C140" s="114">
        <v>43602</v>
      </c>
      <c r="D140" s="6"/>
      <c r="E140" s="6" t="e">
        <f>VLOOKUP(D140,'c.c'!A$4:B$341,2,FALSE)</f>
        <v>#N/A</v>
      </c>
      <c r="F140" s="7"/>
      <c r="G140" s="8" t="e">
        <f>VLOOKUP(F140,'controle saldo'!A$2:J$240,3,FALSE)</f>
        <v>#N/A</v>
      </c>
      <c r="H140" s="7"/>
      <c r="I140" s="9" t="e">
        <f>VLOOKUP(F140,'controle saldo'!A$2:J$250,10,FALSE)</f>
        <v>#N/A</v>
      </c>
      <c r="J140" s="10"/>
      <c r="K140" s="6"/>
      <c r="L140" s="6"/>
      <c r="M140" s="11" t="e">
        <f t="shared" si="22"/>
        <v>#N/A</v>
      </c>
      <c r="N140" s="12"/>
      <c r="O140" s="13"/>
      <c r="P140" s="6"/>
      <c r="Q140" s="6"/>
      <c r="R140" s="6"/>
    </row>
    <row r="141" spans="1:18" hidden="1" x14ac:dyDescent="0.25">
      <c r="A141" s="106" t="s">
        <v>480</v>
      </c>
      <c r="B141" s="106" t="s">
        <v>481</v>
      </c>
      <c r="C141" s="114">
        <v>43602</v>
      </c>
      <c r="D141" s="6"/>
      <c r="E141" s="105" t="e">
        <f>VLOOKUP(D141,'c.c'!A$4:B$341,2,FALSE)</f>
        <v>#N/A</v>
      </c>
      <c r="F141" s="7"/>
      <c r="G141" s="115" t="e">
        <f>VLOOKUP(F141,'controle saldo'!A$2:J$240,3,FALSE)</f>
        <v>#N/A</v>
      </c>
      <c r="H141" s="7"/>
      <c r="I141" s="116" t="e">
        <f>VLOOKUP(F141,'controle saldo'!A$2:J$250,10,FALSE)</f>
        <v>#N/A</v>
      </c>
      <c r="J141" s="10"/>
      <c r="K141" s="6"/>
      <c r="L141" s="6"/>
      <c r="M141" s="11" t="e">
        <f t="shared" ref="M141:M166" si="23">L141*I141</f>
        <v>#N/A</v>
      </c>
      <c r="N141" s="12"/>
      <c r="O141" s="13"/>
      <c r="P141" s="6"/>
      <c r="Q141" s="6"/>
      <c r="R141" s="6"/>
    </row>
    <row r="142" spans="1:18" hidden="1" x14ac:dyDescent="0.25">
      <c r="A142" s="106" t="s">
        <v>480</v>
      </c>
      <c r="B142" s="106" t="s">
        <v>481</v>
      </c>
      <c r="C142" s="114">
        <v>43602</v>
      </c>
      <c r="D142" s="6"/>
      <c r="E142" s="6" t="e">
        <f>VLOOKUP(D142,'c.c'!A$4:B$341,2,FALSE)</f>
        <v>#N/A</v>
      </c>
      <c r="F142" s="7"/>
      <c r="G142" s="8" t="e">
        <f>VLOOKUP(F142,'controle saldo'!A$2:J$240,3,FALSE)</f>
        <v>#N/A</v>
      </c>
      <c r="H142" s="7"/>
      <c r="I142" s="9" t="e">
        <f>VLOOKUP(F142,'controle saldo'!A$2:J$250,10,FALSE)</f>
        <v>#N/A</v>
      </c>
      <c r="J142" s="10"/>
      <c r="K142" s="6"/>
      <c r="L142" s="6"/>
      <c r="M142" s="11" t="e">
        <f t="shared" si="23"/>
        <v>#N/A</v>
      </c>
      <c r="N142" s="12"/>
      <c r="O142" s="13"/>
      <c r="P142" s="6"/>
      <c r="Q142" s="6"/>
      <c r="R142" s="6"/>
    </row>
    <row r="143" spans="1:18" hidden="1" x14ac:dyDescent="0.25">
      <c r="A143" s="13" t="s">
        <v>480</v>
      </c>
      <c r="B143" s="13" t="s">
        <v>481</v>
      </c>
      <c r="C143" s="10">
        <v>43602</v>
      </c>
      <c r="D143" s="6"/>
      <c r="E143" s="105" t="e">
        <f>VLOOKUP(D143,'c.c'!A$4:B$341,2,FALSE)</f>
        <v>#N/A</v>
      </c>
      <c r="F143" s="7"/>
      <c r="G143" s="115" t="e">
        <f>VLOOKUP(F143,'controle saldo'!A$2:J$240,3,FALSE)</f>
        <v>#N/A</v>
      </c>
      <c r="H143" s="7"/>
      <c r="I143" s="116" t="e">
        <f>VLOOKUP(F143,'controle saldo'!A$2:J$250,10,FALSE)</f>
        <v>#N/A</v>
      </c>
      <c r="J143" s="10"/>
      <c r="K143" s="6"/>
      <c r="L143" s="6"/>
      <c r="M143" s="11" t="e">
        <f t="shared" si="23"/>
        <v>#N/A</v>
      </c>
      <c r="N143" s="12"/>
      <c r="O143" s="13"/>
      <c r="P143" s="6"/>
      <c r="Q143" s="6"/>
      <c r="R143" s="6"/>
    </row>
    <row r="144" spans="1:18" hidden="1" x14ac:dyDescent="0.25">
      <c r="A144" s="106" t="s">
        <v>480</v>
      </c>
      <c r="B144" s="106" t="s">
        <v>481</v>
      </c>
      <c r="C144" s="114">
        <v>43602</v>
      </c>
      <c r="D144" s="6"/>
      <c r="E144" s="6" t="e">
        <f>VLOOKUP(D144,'c.c'!A$4:B$341,2,FALSE)</f>
        <v>#N/A</v>
      </c>
      <c r="F144" s="7"/>
      <c r="G144" s="8" t="e">
        <f>VLOOKUP(F144,'controle saldo'!A$2:J$240,3,FALSE)</f>
        <v>#N/A</v>
      </c>
      <c r="H144" s="7"/>
      <c r="I144" s="9" t="e">
        <f>VLOOKUP(F144,'controle saldo'!A$2:J$250,10,FALSE)</f>
        <v>#N/A</v>
      </c>
      <c r="J144" s="10"/>
      <c r="K144" s="6"/>
      <c r="L144" s="6"/>
      <c r="M144" s="11" t="e">
        <f t="shared" si="23"/>
        <v>#N/A</v>
      </c>
      <c r="N144" s="12"/>
      <c r="O144" s="13"/>
      <c r="P144" s="6"/>
      <c r="Q144" s="6"/>
      <c r="R144" s="6"/>
    </row>
    <row r="145" spans="1:18" hidden="1" x14ac:dyDescent="0.25">
      <c r="A145" s="106" t="s">
        <v>480</v>
      </c>
      <c r="B145" s="106" t="s">
        <v>481</v>
      </c>
      <c r="C145" s="114">
        <v>43602</v>
      </c>
      <c r="D145" s="6"/>
      <c r="E145" s="105" t="e">
        <f>VLOOKUP(D145,'c.c'!A$4:B$341,2,FALSE)</f>
        <v>#N/A</v>
      </c>
      <c r="F145" s="7"/>
      <c r="G145" s="115" t="e">
        <f>VLOOKUP(F145,'controle saldo'!A$2:J$240,3,FALSE)</f>
        <v>#N/A</v>
      </c>
      <c r="H145" s="7"/>
      <c r="I145" s="116" t="e">
        <f>VLOOKUP(F145,'controle saldo'!A$2:J$250,10,FALSE)</f>
        <v>#N/A</v>
      </c>
      <c r="J145" s="10"/>
      <c r="K145" s="6"/>
      <c r="L145" s="6"/>
      <c r="M145" s="11" t="e">
        <f t="shared" si="23"/>
        <v>#N/A</v>
      </c>
      <c r="N145" s="12"/>
      <c r="O145" s="13"/>
      <c r="P145" s="6"/>
      <c r="Q145" s="6"/>
      <c r="R145" s="6"/>
    </row>
    <row r="146" spans="1:18" hidden="1" x14ac:dyDescent="0.25">
      <c r="A146" s="106" t="s">
        <v>480</v>
      </c>
      <c r="B146" s="106" t="s">
        <v>481</v>
      </c>
      <c r="C146" s="114">
        <v>43602</v>
      </c>
      <c r="D146" s="6"/>
      <c r="E146" s="6" t="e">
        <f>VLOOKUP(D146,'c.c'!A$4:B$341,2,FALSE)</f>
        <v>#N/A</v>
      </c>
      <c r="F146" s="7"/>
      <c r="G146" s="8" t="e">
        <f>VLOOKUP(F146,'controle saldo'!A$2:J$240,3,FALSE)</f>
        <v>#N/A</v>
      </c>
      <c r="H146" s="7"/>
      <c r="I146" s="9" t="e">
        <f>VLOOKUP(F146,'controle saldo'!A$2:J$250,10,FALSE)</f>
        <v>#N/A</v>
      </c>
      <c r="J146" s="10"/>
      <c r="K146" s="6"/>
      <c r="L146" s="6"/>
      <c r="M146" s="11" t="e">
        <f t="shared" si="23"/>
        <v>#N/A</v>
      </c>
      <c r="N146" s="12"/>
      <c r="O146" s="13"/>
      <c r="P146" s="6"/>
      <c r="Q146" s="6"/>
      <c r="R146" s="6"/>
    </row>
    <row r="147" spans="1:18" hidden="1" x14ac:dyDescent="0.25">
      <c r="A147" s="13" t="s">
        <v>480</v>
      </c>
      <c r="B147" s="13" t="s">
        <v>481</v>
      </c>
      <c r="C147" s="10">
        <v>43602</v>
      </c>
      <c r="D147" s="6"/>
      <c r="E147" s="105" t="e">
        <f>VLOOKUP(D147,'c.c'!A$4:B$341,2,FALSE)</f>
        <v>#N/A</v>
      </c>
      <c r="F147" s="7"/>
      <c r="G147" s="115" t="e">
        <f>VLOOKUP(F147,'controle saldo'!A$2:J$240,3,FALSE)</f>
        <v>#N/A</v>
      </c>
      <c r="H147" s="7"/>
      <c r="I147" s="116" t="e">
        <f>VLOOKUP(F147,'controle saldo'!A$2:J$250,10,FALSE)</f>
        <v>#N/A</v>
      </c>
      <c r="J147" s="10"/>
      <c r="K147" s="6"/>
      <c r="L147" s="6"/>
      <c r="M147" s="11" t="e">
        <f t="shared" si="23"/>
        <v>#N/A</v>
      </c>
      <c r="N147" s="12"/>
      <c r="O147" s="13"/>
      <c r="P147" s="6"/>
      <c r="Q147" s="6"/>
      <c r="R147" s="6"/>
    </row>
    <row r="148" spans="1:18" hidden="1" x14ac:dyDescent="0.25">
      <c r="A148" s="106" t="s">
        <v>480</v>
      </c>
      <c r="B148" s="106" t="s">
        <v>481</v>
      </c>
      <c r="C148" s="114">
        <v>43602</v>
      </c>
      <c r="D148" s="6"/>
      <c r="E148" s="6" t="e">
        <f>VLOOKUP(D148,'c.c'!A$4:B$341,2,FALSE)</f>
        <v>#N/A</v>
      </c>
      <c r="F148" s="7"/>
      <c r="G148" s="8" t="e">
        <f>VLOOKUP(F148,'controle saldo'!A$2:J$240,3,FALSE)</f>
        <v>#N/A</v>
      </c>
      <c r="H148" s="7"/>
      <c r="I148" s="9" t="e">
        <f>VLOOKUP(F148,'controle saldo'!A$2:J$250,10,FALSE)</f>
        <v>#N/A</v>
      </c>
      <c r="J148" s="10"/>
      <c r="K148" s="6"/>
      <c r="L148" s="6"/>
      <c r="M148" s="11" t="e">
        <f t="shared" si="23"/>
        <v>#N/A</v>
      </c>
      <c r="N148" s="12"/>
      <c r="O148" s="13"/>
      <c r="P148" s="6"/>
      <c r="Q148" s="6"/>
      <c r="R148" s="6"/>
    </row>
    <row r="149" spans="1:18" hidden="1" x14ac:dyDescent="0.25">
      <c r="A149" s="106" t="s">
        <v>480</v>
      </c>
      <c r="B149" s="106" t="s">
        <v>481</v>
      </c>
      <c r="C149" s="114">
        <v>43602</v>
      </c>
      <c r="D149" s="6"/>
      <c r="E149" s="105" t="e">
        <f>VLOOKUP(D149,'c.c'!A$4:B$341,2,FALSE)</f>
        <v>#N/A</v>
      </c>
      <c r="F149" s="7"/>
      <c r="G149" s="115" t="e">
        <f>VLOOKUP(F149,'controle saldo'!A$2:J$240,3,FALSE)</f>
        <v>#N/A</v>
      </c>
      <c r="H149" s="7"/>
      <c r="I149" s="116" t="e">
        <f>VLOOKUP(F149,'controle saldo'!A$2:J$250,10,FALSE)</f>
        <v>#N/A</v>
      </c>
      <c r="J149" s="10"/>
      <c r="K149" s="6"/>
      <c r="L149" s="6"/>
      <c r="M149" s="11" t="e">
        <f t="shared" si="23"/>
        <v>#N/A</v>
      </c>
      <c r="N149" s="12"/>
      <c r="O149" s="13"/>
      <c r="P149" s="6"/>
      <c r="Q149" s="6"/>
      <c r="R149" s="6"/>
    </row>
    <row r="150" spans="1:18" hidden="1" x14ac:dyDescent="0.25">
      <c r="A150" s="106" t="s">
        <v>480</v>
      </c>
      <c r="B150" s="106" t="s">
        <v>481</v>
      </c>
      <c r="C150" s="114">
        <v>43602</v>
      </c>
      <c r="D150" s="6"/>
      <c r="E150" s="6" t="e">
        <f>VLOOKUP(D150,'c.c'!A$4:B$341,2,FALSE)</f>
        <v>#N/A</v>
      </c>
      <c r="F150" s="7"/>
      <c r="G150" s="8" t="e">
        <f>VLOOKUP(F150,'controle saldo'!A$2:J$240,3,FALSE)</f>
        <v>#N/A</v>
      </c>
      <c r="H150" s="7"/>
      <c r="I150" s="9" t="e">
        <f>VLOOKUP(F150,'controle saldo'!A$2:J$250,10,FALSE)</f>
        <v>#N/A</v>
      </c>
      <c r="J150" s="10"/>
      <c r="K150" s="6"/>
      <c r="L150" s="6"/>
      <c r="M150" s="11" t="e">
        <f t="shared" si="23"/>
        <v>#N/A</v>
      </c>
      <c r="N150" s="12"/>
      <c r="O150" s="13"/>
      <c r="P150" s="6"/>
      <c r="Q150" s="6"/>
      <c r="R150" s="6"/>
    </row>
    <row r="151" spans="1:18" hidden="1" x14ac:dyDescent="0.25">
      <c r="A151" s="13" t="s">
        <v>480</v>
      </c>
      <c r="B151" s="13" t="s">
        <v>481</v>
      </c>
      <c r="C151" s="10">
        <v>43602</v>
      </c>
      <c r="D151" s="6"/>
      <c r="E151" s="105" t="e">
        <f>VLOOKUP(D151,'c.c'!A$4:B$341,2,FALSE)</f>
        <v>#N/A</v>
      </c>
      <c r="F151" s="7"/>
      <c r="G151" s="115" t="e">
        <f>VLOOKUP(F151,'controle saldo'!A$2:J$240,3,FALSE)</f>
        <v>#N/A</v>
      </c>
      <c r="H151" s="7"/>
      <c r="I151" s="116" t="e">
        <f>VLOOKUP(F151,'controle saldo'!A$2:J$250,10,FALSE)</f>
        <v>#N/A</v>
      </c>
      <c r="J151" s="10"/>
      <c r="K151" s="6"/>
      <c r="L151" s="6"/>
      <c r="M151" s="11" t="e">
        <f t="shared" si="23"/>
        <v>#N/A</v>
      </c>
      <c r="N151" s="12"/>
      <c r="O151" s="13"/>
      <c r="P151" s="6"/>
      <c r="Q151" s="6"/>
      <c r="R151" s="6"/>
    </row>
    <row r="152" spans="1:18" hidden="1" x14ac:dyDescent="0.25">
      <c r="A152" s="106" t="s">
        <v>480</v>
      </c>
      <c r="B152" s="106" t="s">
        <v>481</v>
      </c>
      <c r="C152" s="114">
        <v>43602</v>
      </c>
      <c r="D152" s="6"/>
      <c r="E152" s="6" t="e">
        <f>VLOOKUP(D152,'c.c'!A$4:B$341,2,FALSE)</f>
        <v>#N/A</v>
      </c>
      <c r="F152" s="7"/>
      <c r="G152" s="8" t="e">
        <f>VLOOKUP(F152,'controle saldo'!A$2:J$240,3,FALSE)</f>
        <v>#N/A</v>
      </c>
      <c r="H152" s="7"/>
      <c r="I152" s="9" t="e">
        <f>VLOOKUP(F152,'controle saldo'!A$2:J$250,10,FALSE)</f>
        <v>#N/A</v>
      </c>
      <c r="J152" s="10"/>
      <c r="K152" s="6"/>
      <c r="L152" s="6"/>
      <c r="M152" s="11" t="e">
        <f t="shared" si="23"/>
        <v>#N/A</v>
      </c>
      <c r="N152" s="12"/>
      <c r="O152" s="13"/>
      <c r="P152" s="6"/>
      <c r="Q152" s="6"/>
      <c r="R152" s="6"/>
    </row>
    <row r="153" spans="1:18" hidden="1" x14ac:dyDescent="0.25">
      <c r="A153" s="106" t="s">
        <v>480</v>
      </c>
      <c r="B153" s="106" t="s">
        <v>481</v>
      </c>
      <c r="C153" s="114">
        <v>43602</v>
      </c>
      <c r="D153" s="6"/>
      <c r="E153" s="105" t="e">
        <f>VLOOKUP(D153,'c.c'!A$4:B$341,2,FALSE)</f>
        <v>#N/A</v>
      </c>
      <c r="F153" s="7"/>
      <c r="G153" s="115" t="e">
        <f>VLOOKUP(F153,'controle saldo'!A$2:J$240,3,FALSE)</f>
        <v>#N/A</v>
      </c>
      <c r="H153" s="7"/>
      <c r="I153" s="116" t="e">
        <f>VLOOKUP(F153,'controle saldo'!A$2:J$250,10,FALSE)</f>
        <v>#N/A</v>
      </c>
      <c r="J153" s="10"/>
      <c r="K153" s="6"/>
      <c r="L153" s="6"/>
      <c r="M153" s="11" t="e">
        <f t="shared" si="23"/>
        <v>#N/A</v>
      </c>
      <c r="N153" s="12"/>
      <c r="O153" s="13"/>
      <c r="P153" s="6"/>
      <c r="Q153" s="6"/>
      <c r="R153" s="6"/>
    </row>
    <row r="154" spans="1:18" hidden="1" x14ac:dyDescent="0.25">
      <c r="A154" s="106" t="s">
        <v>480</v>
      </c>
      <c r="B154" s="106" t="s">
        <v>481</v>
      </c>
      <c r="C154" s="114">
        <v>43602</v>
      </c>
      <c r="D154" s="6"/>
      <c r="E154" s="6" t="e">
        <f>VLOOKUP(D154,'c.c'!A$4:B$341,2,FALSE)</f>
        <v>#N/A</v>
      </c>
      <c r="F154" s="7"/>
      <c r="G154" s="8" t="e">
        <f>VLOOKUP(F154,'controle saldo'!A$2:J$240,3,FALSE)</f>
        <v>#N/A</v>
      </c>
      <c r="H154" s="7"/>
      <c r="I154" s="9" t="e">
        <f>VLOOKUP(F154,'controle saldo'!A$2:J$250,10,FALSE)</f>
        <v>#N/A</v>
      </c>
      <c r="J154" s="10"/>
      <c r="K154" s="6"/>
      <c r="L154" s="6"/>
      <c r="M154" s="11" t="e">
        <f t="shared" si="23"/>
        <v>#N/A</v>
      </c>
      <c r="N154" s="12"/>
      <c r="O154" s="13"/>
      <c r="P154" s="6"/>
      <c r="Q154" s="6"/>
      <c r="R154" s="6"/>
    </row>
    <row r="155" spans="1:18" hidden="1" x14ac:dyDescent="0.25">
      <c r="A155" s="13" t="s">
        <v>480</v>
      </c>
      <c r="B155" s="13" t="s">
        <v>481</v>
      </c>
      <c r="C155" s="10">
        <v>43602</v>
      </c>
      <c r="D155" s="6"/>
      <c r="E155" s="105" t="e">
        <f>VLOOKUP(D155,'c.c'!A$4:B$341,2,FALSE)</f>
        <v>#N/A</v>
      </c>
      <c r="F155" s="7"/>
      <c r="G155" s="115" t="e">
        <f>VLOOKUP(F155,'controle saldo'!A$2:J$240,3,FALSE)</f>
        <v>#N/A</v>
      </c>
      <c r="H155" s="7"/>
      <c r="I155" s="116" t="e">
        <f>VLOOKUP(F155,'controle saldo'!A$2:J$250,10,FALSE)</f>
        <v>#N/A</v>
      </c>
      <c r="J155" s="10"/>
      <c r="K155" s="6"/>
      <c r="L155" s="6"/>
      <c r="M155" s="11" t="e">
        <f t="shared" si="23"/>
        <v>#N/A</v>
      </c>
      <c r="N155" s="12"/>
      <c r="O155" s="13"/>
      <c r="P155" s="6"/>
      <c r="Q155" s="6"/>
      <c r="R155" s="6"/>
    </row>
    <row r="156" spans="1:18" hidden="1" x14ac:dyDescent="0.25">
      <c r="A156" s="106" t="s">
        <v>480</v>
      </c>
      <c r="B156" s="106" t="s">
        <v>481</v>
      </c>
      <c r="C156" s="114">
        <v>43602</v>
      </c>
      <c r="D156" s="6"/>
      <c r="E156" s="6" t="e">
        <f>VLOOKUP(D156,'c.c'!A$4:B$341,2,FALSE)</f>
        <v>#N/A</v>
      </c>
      <c r="F156" s="7"/>
      <c r="G156" s="8" t="e">
        <f>VLOOKUP(F156,'controle saldo'!A$2:J$240,3,FALSE)</f>
        <v>#N/A</v>
      </c>
      <c r="H156" s="7"/>
      <c r="I156" s="9" t="e">
        <f>VLOOKUP(F156,'controle saldo'!A$2:J$250,10,FALSE)</f>
        <v>#N/A</v>
      </c>
      <c r="J156" s="10"/>
      <c r="K156" s="6"/>
      <c r="L156" s="6"/>
      <c r="M156" s="11" t="e">
        <f t="shared" si="23"/>
        <v>#N/A</v>
      </c>
      <c r="N156" s="12"/>
      <c r="O156" s="13"/>
      <c r="P156" s="6"/>
      <c r="Q156" s="6"/>
      <c r="R156" s="6"/>
    </row>
    <row r="157" spans="1:18" hidden="1" x14ac:dyDescent="0.25">
      <c r="A157" s="106" t="s">
        <v>480</v>
      </c>
      <c r="B157" s="106" t="s">
        <v>481</v>
      </c>
      <c r="C157" s="114">
        <v>43602</v>
      </c>
      <c r="D157" s="6"/>
      <c r="E157" s="105" t="e">
        <f>VLOOKUP(D157,'c.c'!A$4:B$341,2,FALSE)</f>
        <v>#N/A</v>
      </c>
      <c r="F157" s="7"/>
      <c r="G157" s="115" t="e">
        <f>VLOOKUP(F157,'controle saldo'!A$2:J$240,3,FALSE)</f>
        <v>#N/A</v>
      </c>
      <c r="H157" s="7"/>
      <c r="I157" s="116" t="e">
        <f>VLOOKUP(F157,'controle saldo'!A$2:J$250,10,FALSE)</f>
        <v>#N/A</v>
      </c>
      <c r="J157" s="10"/>
      <c r="K157" s="6"/>
      <c r="L157" s="6"/>
      <c r="M157" s="11" t="e">
        <f t="shared" si="23"/>
        <v>#N/A</v>
      </c>
      <c r="N157" s="12"/>
      <c r="O157" s="13"/>
      <c r="P157" s="6"/>
      <c r="Q157" s="6"/>
      <c r="R157" s="6"/>
    </row>
    <row r="158" spans="1:18" hidden="1" x14ac:dyDescent="0.25">
      <c r="A158" s="106" t="s">
        <v>480</v>
      </c>
      <c r="B158" s="106" t="s">
        <v>481</v>
      </c>
      <c r="C158" s="114">
        <v>43602</v>
      </c>
      <c r="D158" s="6"/>
      <c r="E158" s="6" t="e">
        <f>VLOOKUP(D158,'c.c'!A$4:B$341,2,FALSE)</f>
        <v>#N/A</v>
      </c>
      <c r="F158" s="7"/>
      <c r="G158" s="8" t="e">
        <f>VLOOKUP(F158,'controle saldo'!A$2:J$240,3,FALSE)</f>
        <v>#N/A</v>
      </c>
      <c r="H158" s="7"/>
      <c r="I158" s="9" t="e">
        <f>VLOOKUP(F158,'controle saldo'!A$2:J$250,10,FALSE)</f>
        <v>#N/A</v>
      </c>
      <c r="J158" s="10"/>
      <c r="K158" s="6"/>
      <c r="L158" s="6"/>
      <c r="M158" s="11" t="e">
        <f t="shared" si="23"/>
        <v>#N/A</v>
      </c>
      <c r="N158" s="12"/>
      <c r="O158" s="13"/>
      <c r="P158" s="6"/>
      <c r="Q158" s="6"/>
      <c r="R158" s="6"/>
    </row>
    <row r="159" spans="1:18" hidden="1" x14ac:dyDescent="0.25">
      <c r="A159" s="13" t="s">
        <v>480</v>
      </c>
      <c r="B159" s="13" t="s">
        <v>481</v>
      </c>
      <c r="C159" s="10">
        <v>43602</v>
      </c>
      <c r="D159" s="6"/>
      <c r="E159" s="105" t="e">
        <f>VLOOKUP(D159,'c.c'!A$4:B$341,2,FALSE)</f>
        <v>#N/A</v>
      </c>
      <c r="F159" s="7"/>
      <c r="G159" s="115" t="e">
        <f>VLOOKUP(F159,'controle saldo'!A$2:J$240,3,FALSE)</f>
        <v>#N/A</v>
      </c>
      <c r="H159" s="7"/>
      <c r="I159" s="116" t="e">
        <f>VLOOKUP(F159,'controle saldo'!A$2:J$250,10,FALSE)</f>
        <v>#N/A</v>
      </c>
      <c r="J159" s="10"/>
      <c r="K159" s="6"/>
      <c r="L159" s="6"/>
      <c r="M159" s="11" t="e">
        <f t="shared" si="23"/>
        <v>#N/A</v>
      </c>
      <c r="N159" s="12"/>
      <c r="O159" s="13"/>
      <c r="P159" s="6"/>
      <c r="Q159" s="6"/>
      <c r="R159" s="6"/>
    </row>
    <row r="160" spans="1:18" hidden="1" x14ac:dyDescent="0.25">
      <c r="A160" s="106" t="s">
        <v>480</v>
      </c>
      <c r="B160" s="106" t="s">
        <v>481</v>
      </c>
      <c r="C160" s="114">
        <v>43602</v>
      </c>
      <c r="D160" s="6"/>
      <c r="E160" s="6" t="e">
        <f>VLOOKUP(D160,'c.c'!A$4:B$341,2,FALSE)</f>
        <v>#N/A</v>
      </c>
      <c r="F160" s="7"/>
      <c r="G160" s="8" t="e">
        <f>VLOOKUP(F160,'controle saldo'!A$2:J$240,3,FALSE)</f>
        <v>#N/A</v>
      </c>
      <c r="H160" s="7"/>
      <c r="I160" s="9" t="e">
        <f>VLOOKUP(F160,'controle saldo'!A$2:J$250,10,FALSE)</f>
        <v>#N/A</v>
      </c>
      <c r="J160" s="10"/>
      <c r="K160" s="6"/>
      <c r="L160" s="6"/>
      <c r="M160" s="11" t="e">
        <f t="shared" si="23"/>
        <v>#N/A</v>
      </c>
      <c r="N160" s="12"/>
      <c r="O160" s="13"/>
      <c r="P160" s="6"/>
      <c r="Q160" s="6"/>
      <c r="R160" s="6"/>
    </row>
    <row r="161" spans="1:18" hidden="1" x14ac:dyDescent="0.25">
      <c r="A161" s="106" t="s">
        <v>480</v>
      </c>
      <c r="B161" s="106" t="s">
        <v>481</v>
      </c>
      <c r="C161" s="114">
        <v>43602</v>
      </c>
      <c r="D161" s="6"/>
      <c r="E161" s="105" t="e">
        <f>VLOOKUP(D161,'c.c'!A$4:B$341,2,FALSE)</f>
        <v>#N/A</v>
      </c>
      <c r="F161" s="7"/>
      <c r="G161" s="115" t="e">
        <f>VLOOKUP(F161,'controle saldo'!A$2:J$240,3,FALSE)</f>
        <v>#N/A</v>
      </c>
      <c r="H161" s="7"/>
      <c r="I161" s="116" t="e">
        <f>VLOOKUP(F161,'controle saldo'!A$2:J$250,10,FALSE)</f>
        <v>#N/A</v>
      </c>
      <c r="J161" s="10"/>
      <c r="K161" s="6"/>
      <c r="L161" s="6"/>
      <c r="M161" s="11" t="e">
        <f t="shared" si="23"/>
        <v>#N/A</v>
      </c>
      <c r="N161" s="12"/>
      <c r="O161" s="13"/>
      <c r="P161" s="6"/>
      <c r="Q161" s="6"/>
      <c r="R161" s="6"/>
    </row>
    <row r="162" spans="1:18" hidden="1" x14ac:dyDescent="0.25">
      <c r="A162" s="106" t="s">
        <v>480</v>
      </c>
      <c r="B162" s="106" t="s">
        <v>481</v>
      </c>
      <c r="C162" s="114">
        <v>43602</v>
      </c>
      <c r="D162" s="6"/>
      <c r="E162" s="6" t="e">
        <f>VLOOKUP(D162,'c.c'!A$4:B$341,2,FALSE)</f>
        <v>#N/A</v>
      </c>
      <c r="F162" s="7"/>
      <c r="G162" s="8" t="e">
        <f>VLOOKUP(F162,'controle saldo'!A$2:J$240,3,FALSE)</f>
        <v>#N/A</v>
      </c>
      <c r="H162" s="7"/>
      <c r="I162" s="9" t="e">
        <f>VLOOKUP(F162,'controle saldo'!A$2:J$250,10,FALSE)</f>
        <v>#N/A</v>
      </c>
      <c r="J162" s="10"/>
      <c r="K162" s="6"/>
      <c r="L162" s="6"/>
      <c r="M162" s="11" t="e">
        <f t="shared" si="23"/>
        <v>#N/A</v>
      </c>
      <c r="N162" s="12"/>
      <c r="O162" s="13"/>
      <c r="P162" s="6"/>
      <c r="Q162" s="6"/>
      <c r="R162" s="6"/>
    </row>
    <row r="163" spans="1:18" hidden="1" x14ac:dyDescent="0.25">
      <c r="A163" s="13" t="s">
        <v>480</v>
      </c>
      <c r="B163" s="13" t="s">
        <v>481</v>
      </c>
      <c r="C163" s="10">
        <v>43602</v>
      </c>
      <c r="D163" s="6"/>
      <c r="E163" s="105" t="e">
        <f>VLOOKUP(D163,'c.c'!A$4:B$341,2,FALSE)</f>
        <v>#N/A</v>
      </c>
      <c r="F163" s="7"/>
      <c r="G163" s="115" t="e">
        <f>VLOOKUP(F163,'controle saldo'!A$2:J$240,3,FALSE)</f>
        <v>#N/A</v>
      </c>
      <c r="H163" s="7"/>
      <c r="I163" s="116" t="e">
        <f>VLOOKUP(F163,'controle saldo'!A$2:J$250,10,FALSE)</f>
        <v>#N/A</v>
      </c>
      <c r="J163" s="10"/>
      <c r="K163" s="6"/>
      <c r="L163" s="6"/>
      <c r="M163" s="11" t="e">
        <f t="shared" si="23"/>
        <v>#N/A</v>
      </c>
      <c r="N163" s="12"/>
      <c r="O163" s="13"/>
      <c r="P163" s="6"/>
      <c r="Q163" s="6"/>
      <c r="R163" s="6"/>
    </row>
    <row r="164" spans="1:18" hidden="1" x14ac:dyDescent="0.25">
      <c r="A164" s="106" t="s">
        <v>480</v>
      </c>
      <c r="B164" s="106" t="s">
        <v>481</v>
      </c>
      <c r="C164" s="114">
        <v>43602</v>
      </c>
      <c r="D164" s="6"/>
      <c r="E164" s="6" t="e">
        <f>VLOOKUP(D164,'c.c'!A$4:B$341,2,FALSE)</f>
        <v>#N/A</v>
      </c>
      <c r="F164" s="7"/>
      <c r="G164" s="8" t="e">
        <f>VLOOKUP(F164,'controle saldo'!A$2:J$240,3,FALSE)</f>
        <v>#N/A</v>
      </c>
      <c r="H164" s="7"/>
      <c r="I164" s="9" t="e">
        <f>VLOOKUP(F164,'controle saldo'!A$2:J$250,10,FALSE)</f>
        <v>#N/A</v>
      </c>
      <c r="J164" s="10"/>
      <c r="K164" s="6"/>
      <c r="L164" s="6"/>
      <c r="M164" s="11" t="e">
        <f t="shared" si="23"/>
        <v>#N/A</v>
      </c>
      <c r="N164" s="12"/>
      <c r="O164" s="13"/>
      <c r="P164" s="6"/>
      <c r="Q164" s="6"/>
      <c r="R164" s="6"/>
    </row>
    <row r="165" spans="1:18" hidden="1" x14ac:dyDescent="0.25">
      <c r="A165" s="106" t="s">
        <v>480</v>
      </c>
      <c r="B165" s="106" t="s">
        <v>481</v>
      </c>
      <c r="C165" s="114">
        <v>43602</v>
      </c>
      <c r="D165" s="6"/>
      <c r="E165" s="105" t="e">
        <f>VLOOKUP(D165,'c.c'!A$4:B$341,2,FALSE)</f>
        <v>#N/A</v>
      </c>
      <c r="F165" s="7"/>
      <c r="G165" s="115" t="e">
        <f>VLOOKUP(F165,'controle saldo'!A$2:J$240,3,FALSE)</f>
        <v>#N/A</v>
      </c>
      <c r="H165" s="7"/>
      <c r="I165" s="116" t="e">
        <f>VLOOKUP(F165,'controle saldo'!A$2:J$250,10,FALSE)</f>
        <v>#N/A</v>
      </c>
      <c r="J165" s="10"/>
      <c r="K165" s="6"/>
      <c r="L165" s="6"/>
      <c r="M165" s="11" t="e">
        <f t="shared" si="23"/>
        <v>#N/A</v>
      </c>
      <c r="N165" s="12"/>
      <c r="O165" s="13"/>
      <c r="P165" s="6"/>
      <c r="Q165" s="6"/>
      <c r="R165" s="6"/>
    </row>
    <row r="166" spans="1:18" hidden="1" x14ac:dyDescent="0.25">
      <c r="A166" s="106" t="s">
        <v>480</v>
      </c>
      <c r="B166" s="106" t="s">
        <v>481</v>
      </c>
      <c r="C166" s="114">
        <v>43602</v>
      </c>
      <c r="D166" s="6"/>
      <c r="E166" s="6" t="e">
        <f>VLOOKUP(D166,'c.c'!A$4:B$341,2,FALSE)</f>
        <v>#N/A</v>
      </c>
      <c r="F166" s="7"/>
      <c r="G166" s="8" t="e">
        <f>VLOOKUP(F166,'controle saldo'!A$2:J$240,3,FALSE)</f>
        <v>#N/A</v>
      </c>
      <c r="H166" s="7"/>
      <c r="I166" s="9" t="e">
        <f>VLOOKUP(F166,'controle saldo'!A$2:J$250,10,FALSE)</f>
        <v>#N/A</v>
      </c>
      <c r="J166" s="10"/>
      <c r="K166" s="6"/>
      <c r="L166" s="6"/>
      <c r="M166" s="11" t="e">
        <f t="shared" si="23"/>
        <v>#N/A</v>
      </c>
      <c r="N166" s="12"/>
      <c r="O166" s="13"/>
      <c r="P166" s="6"/>
      <c r="Q166" s="6"/>
      <c r="R166" s="6"/>
    </row>
    <row r="167" spans="1:18" hidden="1" x14ac:dyDescent="0.25">
      <c r="A167" s="13"/>
      <c r="B167" s="13"/>
      <c r="C167" s="13"/>
      <c r="D167" s="6"/>
      <c r="E167" s="6"/>
      <c r="F167" s="7"/>
      <c r="G167" s="8"/>
      <c r="H167" s="7"/>
      <c r="I167" s="9"/>
      <c r="J167" s="10"/>
      <c r="K167" s="6"/>
      <c r="L167" s="6"/>
      <c r="M167" s="11"/>
      <c r="N167" s="12"/>
      <c r="O167" s="13"/>
      <c r="P167" s="6"/>
      <c r="Q167" s="6"/>
      <c r="R167" s="6"/>
    </row>
    <row r="168" spans="1:18" hidden="1" x14ac:dyDescent="0.25">
      <c r="A168" s="13"/>
      <c r="B168" s="13"/>
      <c r="C168" s="13"/>
      <c r="D168" s="6"/>
      <c r="E168" s="6"/>
      <c r="F168" s="7"/>
      <c r="G168" s="8"/>
      <c r="H168" s="7"/>
      <c r="I168" s="9"/>
      <c r="J168" s="10"/>
      <c r="K168" s="6"/>
      <c r="L168" s="6"/>
      <c r="M168" s="11"/>
      <c r="N168" s="12"/>
      <c r="O168" s="13"/>
      <c r="P168" s="6"/>
      <c r="Q168" s="6"/>
      <c r="R168" s="6"/>
    </row>
    <row r="169" spans="1:18" hidden="1" x14ac:dyDescent="0.25">
      <c r="A169" s="13"/>
      <c r="B169" s="13"/>
      <c r="C169" s="13"/>
      <c r="D169" s="6"/>
      <c r="E169" s="6"/>
      <c r="F169" s="7"/>
      <c r="G169" s="8"/>
      <c r="H169" s="7"/>
      <c r="I169" s="9"/>
      <c r="J169" s="10"/>
      <c r="K169" s="6"/>
      <c r="L169" s="6"/>
      <c r="M169" s="11"/>
      <c r="N169" s="12"/>
      <c r="O169" s="13"/>
      <c r="P169" s="6"/>
      <c r="Q169" s="6"/>
      <c r="R169" s="6"/>
    </row>
    <row r="170" spans="1:18" hidden="1" x14ac:dyDescent="0.25">
      <c r="A170" s="13"/>
      <c r="B170" s="13"/>
      <c r="C170" s="13"/>
      <c r="D170" s="6"/>
      <c r="E170" s="6"/>
      <c r="F170" s="7"/>
      <c r="G170" s="8"/>
      <c r="H170" s="7"/>
      <c r="I170" s="9"/>
      <c r="J170" s="10"/>
      <c r="K170" s="6"/>
      <c r="L170" s="6"/>
      <c r="M170" s="11"/>
      <c r="N170" s="12"/>
      <c r="O170" s="13"/>
      <c r="P170" s="6"/>
      <c r="Q170" s="6"/>
      <c r="R170" s="6"/>
    </row>
    <row r="171" spans="1:18" hidden="1" x14ac:dyDescent="0.25">
      <c r="A171" s="13"/>
      <c r="B171" s="13"/>
      <c r="C171" s="13"/>
      <c r="D171" s="6"/>
      <c r="E171" s="6"/>
      <c r="F171" s="7"/>
      <c r="G171" s="8"/>
      <c r="H171" s="7"/>
      <c r="I171" s="9"/>
      <c r="J171" s="10"/>
      <c r="K171" s="6"/>
      <c r="L171" s="6"/>
      <c r="M171" s="11"/>
      <c r="N171" s="12"/>
      <c r="O171" s="13"/>
      <c r="P171" s="6"/>
      <c r="Q171" s="6"/>
      <c r="R171" s="6"/>
    </row>
    <row r="172" spans="1:18" hidden="1" x14ac:dyDescent="0.25">
      <c r="A172" s="13"/>
      <c r="B172" s="13"/>
      <c r="C172" s="13"/>
      <c r="D172" s="6"/>
      <c r="E172" s="6"/>
      <c r="F172" s="7"/>
      <c r="G172" s="8"/>
      <c r="H172" s="7"/>
      <c r="I172" s="9"/>
      <c r="J172" s="10"/>
      <c r="K172" s="6"/>
      <c r="L172" s="6"/>
      <c r="M172" s="11"/>
      <c r="N172" s="12"/>
      <c r="O172" s="13"/>
      <c r="P172" s="6"/>
      <c r="Q172" s="6"/>
      <c r="R172" s="6"/>
    </row>
    <row r="173" spans="1:18" hidden="1" x14ac:dyDescent="0.25">
      <c r="A173" s="13"/>
      <c r="B173" s="13"/>
      <c r="C173" s="13"/>
      <c r="D173" s="6"/>
      <c r="E173" s="6"/>
      <c r="F173" s="7"/>
      <c r="G173" s="8"/>
      <c r="H173" s="7"/>
      <c r="I173" s="9"/>
      <c r="J173" s="10"/>
      <c r="K173" s="6"/>
      <c r="L173" s="6"/>
      <c r="M173" s="11"/>
      <c r="N173" s="12"/>
      <c r="O173" s="13"/>
      <c r="P173" s="6"/>
      <c r="Q173" s="6"/>
      <c r="R173" s="6"/>
    </row>
    <row r="174" spans="1:18" hidden="1" x14ac:dyDescent="0.25">
      <c r="A174" s="13"/>
      <c r="B174" s="13"/>
      <c r="C174" s="13"/>
      <c r="D174" s="6"/>
      <c r="E174" s="6"/>
      <c r="F174" s="7"/>
      <c r="G174" s="8"/>
      <c r="H174" s="7"/>
      <c r="I174" s="9"/>
      <c r="J174" s="10"/>
      <c r="K174" s="6"/>
      <c r="L174" s="6"/>
      <c r="M174" s="11"/>
      <c r="N174" s="12"/>
      <c r="O174" s="13"/>
      <c r="P174" s="6"/>
      <c r="Q174" s="6"/>
      <c r="R174" s="6"/>
    </row>
    <row r="175" spans="1:18" hidden="1" x14ac:dyDescent="0.25">
      <c r="A175" s="13"/>
      <c r="B175" s="13"/>
      <c r="C175" s="13"/>
      <c r="D175" s="6"/>
      <c r="E175" s="6"/>
      <c r="F175" s="7"/>
      <c r="G175" s="8"/>
      <c r="H175" s="7"/>
      <c r="I175" s="9"/>
      <c r="J175" s="10"/>
      <c r="K175" s="6"/>
      <c r="L175" s="6"/>
      <c r="M175" s="11"/>
      <c r="N175" s="12"/>
      <c r="O175" s="13"/>
      <c r="P175" s="6"/>
      <c r="Q175" s="6"/>
      <c r="R175" s="6"/>
    </row>
    <row r="176" spans="1:18" hidden="1" x14ac:dyDescent="0.25">
      <c r="A176" s="13"/>
      <c r="B176" s="13"/>
      <c r="C176" s="13"/>
      <c r="D176" s="6"/>
      <c r="E176" s="6"/>
      <c r="F176" s="7"/>
      <c r="G176" s="8"/>
      <c r="H176" s="7"/>
      <c r="I176" s="9"/>
      <c r="J176" s="10"/>
      <c r="K176" s="6"/>
      <c r="L176" s="6"/>
      <c r="M176" s="11"/>
      <c r="N176" s="12"/>
      <c r="O176" s="13"/>
      <c r="P176" s="6"/>
      <c r="Q176" s="6"/>
      <c r="R176" s="6"/>
    </row>
    <row r="177" spans="1:18" hidden="1" x14ac:dyDescent="0.25">
      <c r="A177" s="13"/>
      <c r="B177" s="13"/>
      <c r="C177" s="13"/>
      <c r="D177" s="6"/>
      <c r="E177" s="6"/>
      <c r="F177" s="7"/>
      <c r="G177" s="8"/>
      <c r="H177" s="7"/>
      <c r="I177" s="9"/>
      <c r="J177" s="10"/>
      <c r="K177" s="6"/>
      <c r="L177" s="6"/>
      <c r="M177" s="11"/>
      <c r="N177" s="12"/>
      <c r="O177" s="13"/>
      <c r="P177" s="6"/>
      <c r="Q177" s="6"/>
      <c r="R177" s="6"/>
    </row>
    <row r="178" spans="1:18" hidden="1" x14ac:dyDescent="0.25">
      <c r="A178" s="13"/>
      <c r="B178" s="13"/>
      <c r="C178" s="13"/>
      <c r="D178" s="6"/>
      <c r="E178" s="6"/>
      <c r="F178" s="7"/>
      <c r="G178" s="8"/>
      <c r="H178" s="7"/>
      <c r="I178" s="9"/>
      <c r="J178" s="10"/>
      <c r="K178" s="6"/>
      <c r="L178" s="6"/>
      <c r="M178" s="11"/>
      <c r="N178" s="12"/>
      <c r="O178" s="13"/>
      <c r="P178" s="6"/>
      <c r="Q178" s="6"/>
      <c r="R178" s="6"/>
    </row>
    <row r="179" spans="1:18" hidden="1" x14ac:dyDescent="0.25">
      <c r="A179" s="13"/>
      <c r="B179" s="13"/>
      <c r="C179" s="13"/>
      <c r="D179" s="6"/>
      <c r="E179" s="6"/>
      <c r="F179" s="7"/>
      <c r="G179" s="8"/>
      <c r="H179" s="7"/>
      <c r="I179" s="9"/>
      <c r="J179" s="10"/>
      <c r="K179" s="6"/>
      <c r="L179" s="6"/>
      <c r="M179" s="11"/>
      <c r="N179" s="12"/>
      <c r="O179" s="13"/>
      <c r="P179" s="6"/>
      <c r="Q179" s="6"/>
      <c r="R179" s="6"/>
    </row>
    <row r="180" spans="1:18" hidden="1" x14ac:dyDescent="0.25">
      <c r="A180" s="13"/>
      <c r="B180" s="13"/>
      <c r="C180" s="13"/>
      <c r="D180" s="6"/>
      <c r="E180" s="6"/>
      <c r="F180" s="7"/>
      <c r="G180" s="8"/>
      <c r="H180" s="7"/>
      <c r="I180" s="9"/>
      <c r="J180" s="10"/>
      <c r="K180" s="6"/>
      <c r="L180" s="6"/>
      <c r="M180" s="11"/>
      <c r="N180" s="12"/>
      <c r="O180" s="13"/>
      <c r="P180" s="6"/>
      <c r="Q180" s="6"/>
      <c r="R180" s="6"/>
    </row>
    <row r="181" spans="1:18" hidden="1" x14ac:dyDescent="0.25">
      <c r="A181" s="13"/>
      <c r="B181" s="13"/>
      <c r="C181" s="13"/>
      <c r="D181" s="6"/>
      <c r="E181" s="6"/>
      <c r="F181" s="7"/>
      <c r="G181" s="8"/>
      <c r="H181" s="7"/>
      <c r="I181" s="9"/>
      <c r="J181" s="10"/>
      <c r="K181" s="6"/>
      <c r="L181" s="6"/>
      <c r="M181" s="11"/>
      <c r="N181" s="12"/>
      <c r="O181" s="13"/>
      <c r="P181" s="6"/>
      <c r="Q181" s="6"/>
      <c r="R181" s="6"/>
    </row>
    <row r="182" spans="1:18" hidden="1" x14ac:dyDescent="0.25">
      <c r="A182" s="13"/>
      <c r="B182" s="13"/>
      <c r="C182" s="13"/>
      <c r="D182" s="6"/>
      <c r="E182" s="6"/>
      <c r="F182" s="7"/>
      <c r="G182" s="8"/>
      <c r="H182" s="7"/>
      <c r="I182" s="9"/>
      <c r="J182" s="10"/>
      <c r="K182" s="6"/>
      <c r="L182" s="6"/>
      <c r="M182" s="11"/>
      <c r="N182" s="12"/>
      <c r="O182" s="13"/>
      <c r="P182" s="6"/>
      <c r="Q182" s="6"/>
      <c r="R182" s="6"/>
    </row>
    <row r="183" spans="1:18" hidden="1" x14ac:dyDescent="0.25">
      <c r="A183" s="13"/>
      <c r="B183" s="13"/>
      <c r="C183" s="13"/>
      <c r="D183" s="6"/>
      <c r="E183" s="6"/>
      <c r="F183" s="7"/>
      <c r="G183" s="8"/>
      <c r="H183" s="7"/>
      <c r="I183" s="9"/>
      <c r="J183" s="10"/>
      <c r="K183" s="6"/>
      <c r="L183" s="6"/>
      <c r="M183" s="11"/>
      <c r="N183" s="12"/>
      <c r="O183" s="13"/>
      <c r="P183" s="6"/>
      <c r="Q183" s="6"/>
      <c r="R183" s="6"/>
    </row>
    <row r="184" spans="1:18" hidden="1" x14ac:dyDescent="0.25">
      <c r="A184" s="13"/>
      <c r="B184" s="13"/>
      <c r="C184" s="13"/>
      <c r="D184" s="6"/>
      <c r="E184" s="6"/>
      <c r="F184" s="7"/>
      <c r="G184" s="8"/>
      <c r="H184" s="7"/>
      <c r="I184" s="9"/>
      <c r="J184" s="10"/>
      <c r="K184" s="6"/>
      <c r="L184" s="6"/>
      <c r="M184" s="11"/>
      <c r="N184" s="12"/>
      <c r="O184" s="13"/>
      <c r="P184" s="6"/>
      <c r="Q184" s="6"/>
      <c r="R184" s="6"/>
    </row>
    <row r="185" spans="1:18" hidden="1" x14ac:dyDescent="0.25">
      <c r="A185" s="13"/>
      <c r="B185" s="13"/>
      <c r="C185" s="13"/>
      <c r="D185" s="6"/>
      <c r="E185" s="6"/>
      <c r="F185" s="7"/>
      <c r="G185" s="8"/>
      <c r="H185" s="7"/>
      <c r="I185" s="9"/>
      <c r="J185" s="10"/>
      <c r="K185" s="6"/>
      <c r="L185" s="6"/>
      <c r="M185" s="11"/>
      <c r="N185" s="12"/>
      <c r="O185" s="13"/>
      <c r="P185" s="6"/>
      <c r="Q185" s="6"/>
      <c r="R185" s="6"/>
    </row>
    <row r="186" spans="1:18" hidden="1" x14ac:dyDescent="0.25">
      <c r="A186" s="13"/>
      <c r="B186" s="13"/>
      <c r="C186" s="13"/>
      <c r="D186" s="6"/>
      <c r="E186" s="6"/>
      <c r="F186" s="7"/>
      <c r="G186" s="8"/>
      <c r="H186" s="7"/>
      <c r="I186" s="9"/>
      <c r="J186" s="10"/>
      <c r="K186" s="6"/>
      <c r="L186" s="6"/>
      <c r="M186" s="11"/>
      <c r="N186" s="12"/>
      <c r="O186" s="13"/>
      <c r="P186" s="6"/>
      <c r="Q186" s="6"/>
      <c r="R186" s="6"/>
    </row>
    <row r="187" spans="1:18" hidden="1" x14ac:dyDescent="0.25">
      <c r="A187" s="13"/>
      <c r="B187" s="13"/>
      <c r="C187" s="13"/>
      <c r="D187" s="6"/>
      <c r="E187" s="6"/>
      <c r="F187" s="7"/>
      <c r="G187" s="8"/>
      <c r="H187" s="7"/>
      <c r="I187" s="9"/>
      <c r="J187" s="10"/>
      <c r="K187" s="6"/>
      <c r="L187" s="6"/>
      <c r="M187" s="11"/>
      <c r="N187" s="12"/>
      <c r="O187" s="13"/>
      <c r="P187" s="6"/>
      <c r="Q187" s="6"/>
      <c r="R187" s="6"/>
    </row>
    <row r="188" spans="1:18" hidden="1" x14ac:dyDescent="0.25">
      <c r="A188" s="13"/>
      <c r="B188" s="13"/>
      <c r="C188" s="13"/>
      <c r="D188" s="6"/>
      <c r="E188" s="6"/>
      <c r="F188" s="7"/>
      <c r="G188" s="8"/>
      <c r="H188" s="7"/>
      <c r="I188" s="9"/>
      <c r="J188" s="10"/>
      <c r="K188" s="6"/>
      <c r="L188" s="6"/>
      <c r="M188" s="11"/>
      <c r="N188" s="12"/>
      <c r="O188" s="13"/>
      <c r="P188" s="6"/>
      <c r="Q188" s="6"/>
      <c r="R188" s="6"/>
    </row>
    <row r="189" spans="1:18" hidden="1" x14ac:dyDescent="0.25">
      <c r="A189" s="13"/>
      <c r="B189" s="13"/>
      <c r="C189" s="13"/>
      <c r="D189" s="6"/>
      <c r="E189" s="6"/>
      <c r="F189" s="7"/>
      <c r="G189" s="8"/>
      <c r="H189" s="7"/>
      <c r="I189" s="9"/>
      <c r="J189" s="10"/>
      <c r="K189" s="6"/>
      <c r="L189" s="6"/>
      <c r="M189" s="11"/>
      <c r="N189" s="12"/>
      <c r="O189" s="13"/>
      <c r="P189" s="6"/>
      <c r="Q189" s="6"/>
      <c r="R189" s="6"/>
    </row>
    <row r="190" spans="1:18" hidden="1" x14ac:dyDescent="0.25">
      <c r="A190" s="13"/>
      <c r="B190" s="13"/>
      <c r="C190" s="13"/>
      <c r="D190" s="6"/>
      <c r="E190" s="6"/>
      <c r="F190" s="7"/>
      <c r="G190" s="8"/>
      <c r="H190" s="7"/>
      <c r="I190" s="9"/>
      <c r="J190" s="10"/>
      <c r="K190" s="6"/>
      <c r="L190" s="6"/>
      <c r="M190" s="11"/>
      <c r="N190" s="12"/>
      <c r="O190" s="13"/>
      <c r="P190" s="6"/>
      <c r="Q190" s="6"/>
      <c r="R190" s="6"/>
    </row>
    <row r="191" spans="1:18" hidden="1" x14ac:dyDescent="0.25">
      <c r="A191" s="13"/>
      <c r="B191" s="13"/>
      <c r="C191" s="13"/>
      <c r="D191" s="6"/>
      <c r="E191" s="6"/>
      <c r="F191" s="7"/>
      <c r="G191" s="8"/>
      <c r="H191" s="7"/>
      <c r="I191" s="9"/>
      <c r="J191" s="10"/>
      <c r="K191" s="6"/>
      <c r="L191" s="6"/>
      <c r="M191" s="11"/>
      <c r="N191" s="12"/>
      <c r="O191" s="13"/>
      <c r="P191" s="6"/>
      <c r="Q191" s="6"/>
      <c r="R191" s="6"/>
    </row>
    <row r="192" spans="1:18" hidden="1" x14ac:dyDescent="0.25">
      <c r="A192" s="13"/>
      <c r="B192" s="13"/>
      <c r="C192" s="13"/>
      <c r="D192" s="6"/>
      <c r="E192" s="6"/>
      <c r="F192" s="7"/>
      <c r="G192" s="8"/>
      <c r="H192" s="7"/>
      <c r="I192" s="9"/>
      <c r="J192" s="10"/>
      <c r="K192" s="6"/>
      <c r="L192" s="6"/>
      <c r="M192" s="11"/>
      <c r="N192" s="12"/>
      <c r="O192" s="13"/>
      <c r="P192" s="6"/>
      <c r="Q192" s="6"/>
      <c r="R192" s="6"/>
    </row>
    <row r="193" spans="1:18" hidden="1" x14ac:dyDescent="0.25">
      <c r="A193" s="13"/>
      <c r="B193" s="13"/>
      <c r="C193" s="13"/>
      <c r="D193" s="6"/>
      <c r="E193" s="6"/>
      <c r="F193" s="7"/>
      <c r="G193" s="8"/>
      <c r="H193" s="7"/>
      <c r="I193" s="9"/>
      <c r="J193" s="10"/>
      <c r="K193" s="6"/>
      <c r="L193" s="6"/>
      <c r="M193" s="11"/>
      <c r="N193" s="12"/>
      <c r="O193" s="13"/>
      <c r="P193" s="6"/>
      <c r="Q193" s="6"/>
      <c r="R193" s="6"/>
    </row>
    <row r="194" spans="1:18" hidden="1" x14ac:dyDescent="0.25">
      <c r="A194" s="13"/>
      <c r="B194" s="13"/>
      <c r="C194" s="13"/>
      <c r="D194" s="6"/>
      <c r="E194" s="6"/>
      <c r="F194" s="7"/>
      <c r="G194" s="8"/>
      <c r="H194" s="7"/>
      <c r="I194" s="9"/>
      <c r="J194" s="10"/>
      <c r="K194" s="6"/>
      <c r="L194" s="6"/>
      <c r="M194" s="11"/>
      <c r="N194" s="12"/>
      <c r="O194" s="13"/>
      <c r="P194" s="6"/>
      <c r="Q194" s="6"/>
      <c r="R194" s="6"/>
    </row>
    <row r="195" spans="1:18" hidden="1" x14ac:dyDescent="0.25">
      <c r="A195" s="13"/>
      <c r="B195" s="13"/>
      <c r="C195" s="13"/>
      <c r="D195" s="6"/>
      <c r="E195" s="6"/>
      <c r="F195" s="7"/>
      <c r="G195" s="8"/>
      <c r="H195" s="7"/>
      <c r="I195" s="9"/>
      <c r="J195" s="10"/>
      <c r="K195" s="6"/>
      <c r="L195" s="6"/>
      <c r="M195" s="11"/>
      <c r="N195" s="12"/>
      <c r="O195" s="13"/>
      <c r="P195" s="6"/>
      <c r="Q195" s="6"/>
      <c r="R195" s="6"/>
    </row>
    <row r="196" spans="1:18" hidden="1" x14ac:dyDescent="0.25">
      <c r="A196" s="13"/>
      <c r="B196" s="13"/>
      <c r="C196" s="13"/>
      <c r="D196" s="6"/>
      <c r="E196" s="6"/>
      <c r="F196" s="7"/>
      <c r="G196" s="8"/>
      <c r="H196" s="7"/>
      <c r="I196" s="9"/>
      <c r="J196" s="10"/>
      <c r="K196" s="6"/>
      <c r="L196" s="6"/>
      <c r="M196" s="11"/>
      <c r="N196" s="12"/>
      <c r="O196" s="13"/>
      <c r="P196" s="6"/>
      <c r="Q196" s="6"/>
      <c r="R196" s="6"/>
    </row>
    <row r="197" spans="1:18" hidden="1" x14ac:dyDescent="0.25">
      <c r="A197" s="13"/>
      <c r="B197" s="13"/>
      <c r="C197" s="13"/>
      <c r="D197" s="6"/>
      <c r="E197" s="6"/>
      <c r="F197" s="7"/>
      <c r="G197" s="8"/>
      <c r="H197" s="7"/>
      <c r="I197" s="9"/>
      <c r="J197" s="10"/>
      <c r="K197" s="6"/>
      <c r="L197" s="6"/>
      <c r="M197" s="11"/>
      <c r="N197" s="12"/>
      <c r="O197" s="13"/>
      <c r="P197" s="6"/>
      <c r="Q197" s="6"/>
      <c r="R197" s="6"/>
    </row>
    <row r="198" spans="1:18" hidden="1" x14ac:dyDescent="0.25">
      <c r="A198" s="13"/>
      <c r="B198" s="13"/>
      <c r="C198" s="13"/>
      <c r="D198" s="6"/>
      <c r="E198" s="6"/>
      <c r="F198" s="7"/>
      <c r="G198" s="8"/>
      <c r="H198" s="7"/>
      <c r="I198" s="9"/>
      <c r="J198" s="10"/>
      <c r="K198" s="6"/>
      <c r="L198" s="6"/>
      <c r="M198" s="11"/>
      <c r="N198" s="12"/>
      <c r="O198" s="13"/>
      <c r="P198" s="6"/>
      <c r="Q198" s="6"/>
      <c r="R198" s="6"/>
    </row>
    <row r="199" spans="1:18" hidden="1" x14ac:dyDescent="0.25">
      <c r="A199" s="13"/>
      <c r="B199" s="13"/>
      <c r="C199" s="13"/>
      <c r="D199" s="6"/>
      <c r="E199" s="6"/>
      <c r="F199" s="7"/>
      <c r="G199" s="8"/>
      <c r="H199" s="7"/>
      <c r="I199" s="9"/>
      <c r="J199" s="10"/>
      <c r="K199" s="6"/>
      <c r="L199" s="6"/>
      <c r="M199" s="11"/>
      <c r="N199" s="12"/>
      <c r="O199" s="13"/>
      <c r="P199" s="6"/>
      <c r="Q199" s="6"/>
      <c r="R199" s="6"/>
    </row>
    <row r="200" spans="1:18" hidden="1" x14ac:dyDescent="0.25">
      <c r="A200" s="13"/>
      <c r="B200" s="13"/>
      <c r="C200" s="13"/>
      <c r="D200" s="6"/>
      <c r="E200" s="6"/>
      <c r="F200" s="7"/>
      <c r="G200" s="8"/>
      <c r="H200" s="7"/>
      <c r="I200" s="9"/>
      <c r="J200" s="10"/>
      <c r="K200" s="6"/>
      <c r="L200" s="6"/>
      <c r="M200" s="11"/>
      <c r="N200" s="12"/>
      <c r="O200" s="13"/>
      <c r="P200" s="6"/>
      <c r="Q200" s="6"/>
      <c r="R200" s="6"/>
    </row>
    <row r="201" spans="1:18" hidden="1" x14ac:dyDescent="0.25">
      <c r="A201" s="13"/>
      <c r="B201" s="13"/>
      <c r="C201" s="13"/>
      <c r="D201" s="6"/>
      <c r="E201" s="6"/>
      <c r="F201" s="7"/>
      <c r="G201" s="8"/>
      <c r="H201" s="7"/>
      <c r="I201" s="9"/>
      <c r="J201" s="10"/>
      <c r="K201" s="6"/>
      <c r="L201" s="6"/>
      <c r="M201" s="11"/>
      <c r="N201" s="12"/>
      <c r="O201" s="13"/>
      <c r="P201" s="6"/>
      <c r="Q201" s="6"/>
      <c r="R201" s="6"/>
    </row>
    <row r="202" spans="1:18" hidden="1" x14ac:dyDescent="0.25">
      <c r="A202" s="13"/>
      <c r="B202" s="13"/>
      <c r="C202" s="13"/>
      <c r="D202" s="6"/>
      <c r="E202" s="6"/>
      <c r="F202" s="7"/>
      <c r="G202" s="8"/>
      <c r="H202" s="7"/>
      <c r="I202" s="9"/>
      <c r="J202" s="10"/>
      <c r="K202" s="6"/>
      <c r="L202" s="6"/>
      <c r="M202" s="11"/>
      <c r="N202" s="12"/>
      <c r="O202" s="13"/>
      <c r="P202" s="6"/>
      <c r="Q202" s="6"/>
      <c r="R202" s="6"/>
    </row>
    <row r="203" spans="1:18" hidden="1" x14ac:dyDescent="0.25">
      <c r="A203" s="13"/>
      <c r="B203" s="13"/>
      <c r="C203" s="13"/>
      <c r="D203" s="6"/>
      <c r="E203" s="6"/>
      <c r="F203" s="7"/>
      <c r="G203" s="8"/>
      <c r="H203" s="7"/>
      <c r="I203" s="9"/>
      <c r="J203" s="10"/>
      <c r="K203" s="6"/>
      <c r="L203" s="6"/>
      <c r="M203" s="11"/>
      <c r="N203" s="12"/>
      <c r="O203" s="13"/>
      <c r="P203" s="6"/>
      <c r="Q203" s="6"/>
      <c r="R203" s="6"/>
    </row>
    <row r="204" spans="1:18" hidden="1" x14ac:dyDescent="0.25">
      <c r="A204" s="13"/>
      <c r="B204" s="13"/>
      <c r="C204" s="13"/>
      <c r="D204" s="6"/>
      <c r="E204" s="6"/>
      <c r="F204" s="7"/>
      <c r="G204" s="8"/>
      <c r="H204" s="7"/>
      <c r="I204" s="9"/>
      <c r="J204" s="10"/>
      <c r="K204" s="6"/>
      <c r="L204" s="6"/>
      <c r="M204" s="11"/>
      <c r="N204" s="12"/>
      <c r="O204" s="13"/>
      <c r="P204" s="6"/>
      <c r="Q204" s="6"/>
      <c r="R204" s="6"/>
    </row>
    <row r="205" spans="1:18" hidden="1" x14ac:dyDescent="0.25">
      <c r="A205" s="13"/>
      <c r="B205" s="13"/>
      <c r="C205" s="13"/>
      <c r="D205" s="6"/>
      <c r="E205" s="6"/>
      <c r="F205" s="7"/>
      <c r="G205" s="8"/>
      <c r="H205" s="7"/>
      <c r="I205" s="9"/>
      <c r="J205" s="10"/>
      <c r="K205" s="6"/>
      <c r="L205" s="6"/>
      <c r="M205" s="11"/>
      <c r="N205" s="12"/>
      <c r="O205" s="13"/>
      <c r="P205" s="6"/>
      <c r="Q205" s="6"/>
      <c r="R205" s="6"/>
    </row>
    <row r="206" spans="1:18" hidden="1" x14ac:dyDescent="0.25">
      <c r="A206" s="13"/>
      <c r="B206" s="13"/>
      <c r="C206" s="13"/>
      <c r="D206" s="6"/>
      <c r="E206" s="6"/>
      <c r="F206" s="7"/>
      <c r="G206" s="8"/>
      <c r="H206" s="7"/>
      <c r="I206" s="9"/>
      <c r="J206" s="10"/>
      <c r="K206" s="6"/>
      <c r="L206" s="6"/>
      <c r="M206" s="11"/>
      <c r="N206" s="12"/>
      <c r="O206" s="13"/>
      <c r="P206" s="6"/>
      <c r="Q206" s="6"/>
      <c r="R206" s="6"/>
    </row>
    <row r="207" spans="1:18" hidden="1" x14ac:dyDescent="0.25">
      <c r="A207" s="13"/>
      <c r="B207" s="13"/>
      <c r="C207" s="13"/>
      <c r="D207" s="6"/>
      <c r="E207" s="6"/>
      <c r="F207" s="7"/>
      <c r="G207" s="8"/>
      <c r="H207" s="7"/>
      <c r="I207" s="9"/>
      <c r="J207" s="10"/>
      <c r="K207" s="6"/>
      <c r="L207" s="6"/>
      <c r="M207" s="11"/>
      <c r="N207" s="12"/>
      <c r="O207" s="13"/>
      <c r="P207" s="6"/>
      <c r="Q207" s="6"/>
      <c r="R207" s="6"/>
    </row>
    <row r="208" spans="1:18" hidden="1" x14ac:dyDescent="0.25">
      <c r="A208" s="13"/>
      <c r="B208" s="13"/>
      <c r="C208" s="13"/>
      <c r="D208" s="6"/>
      <c r="E208" s="6"/>
      <c r="F208" s="7"/>
      <c r="G208" s="8"/>
      <c r="H208" s="7"/>
      <c r="I208" s="9"/>
      <c r="J208" s="10"/>
      <c r="K208" s="6"/>
      <c r="L208" s="6"/>
      <c r="M208" s="11"/>
      <c r="N208" s="12"/>
      <c r="O208" s="13"/>
      <c r="P208" s="6"/>
      <c r="Q208" s="6"/>
      <c r="R208" s="6"/>
    </row>
    <row r="209" spans="1:18" hidden="1" x14ac:dyDescent="0.25">
      <c r="A209" s="13"/>
      <c r="B209" s="13"/>
      <c r="C209" s="13"/>
      <c r="D209" s="6"/>
      <c r="E209" s="6"/>
      <c r="F209" s="7"/>
      <c r="G209" s="8"/>
      <c r="H209" s="7"/>
      <c r="I209" s="9"/>
      <c r="J209" s="10"/>
      <c r="K209" s="6"/>
      <c r="L209" s="6"/>
      <c r="M209" s="11"/>
      <c r="N209" s="12"/>
      <c r="O209" s="13"/>
      <c r="P209" s="6"/>
      <c r="Q209" s="6"/>
      <c r="R209" s="6"/>
    </row>
    <row r="210" spans="1:18" hidden="1" x14ac:dyDescent="0.25">
      <c r="A210" s="13"/>
      <c r="B210" s="13"/>
      <c r="C210" s="13"/>
      <c r="D210" s="6"/>
      <c r="E210" s="6"/>
      <c r="F210" s="7"/>
      <c r="G210" s="8"/>
      <c r="H210" s="7"/>
      <c r="I210" s="9"/>
      <c r="J210" s="10"/>
      <c r="K210" s="6"/>
      <c r="L210" s="6"/>
      <c r="M210" s="11"/>
      <c r="N210" s="12"/>
      <c r="O210" s="13"/>
      <c r="P210" s="6"/>
      <c r="Q210" s="6"/>
      <c r="R210" s="6"/>
    </row>
    <row r="211" spans="1:18" hidden="1" x14ac:dyDescent="0.25">
      <c r="A211" s="13"/>
      <c r="B211" s="13"/>
      <c r="C211" s="13"/>
      <c r="D211" s="6"/>
      <c r="E211" s="6"/>
      <c r="F211" s="7"/>
      <c r="G211" s="8"/>
      <c r="H211" s="7"/>
      <c r="I211" s="9"/>
      <c r="J211" s="10"/>
      <c r="K211" s="6"/>
      <c r="L211" s="6"/>
      <c r="M211" s="11"/>
      <c r="N211" s="12"/>
      <c r="O211" s="13"/>
      <c r="P211" s="6"/>
      <c r="Q211" s="6"/>
      <c r="R211" s="6"/>
    </row>
    <row r="212" spans="1:18" hidden="1" x14ac:dyDescent="0.25">
      <c r="A212" s="13"/>
      <c r="B212" s="13"/>
      <c r="C212" s="13"/>
      <c r="D212" s="6"/>
      <c r="E212" s="6"/>
      <c r="F212" s="7"/>
      <c r="G212" s="8"/>
      <c r="H212" s="7"/>
      <c r="I212" s="9"/>
      <c r="J212" s="10"/>
      <c r="K212" s="6"/>
      <c r="L212" s="6"/>
      <c r="M212" s="11"/>
      <c r="N212" s="12"/>
      <c r="O212" s="13"/>
      <c r="P212" s="6"/>
      <c r="Q212" s="6"/>
      <c r="R212" s="6"/>
    </row>
    <row r="213" spans="1:18" hidden="1" x14ac:dyDescent="0.25">
      <c r="A213" s="13"/>
      <c r="B213" s="13"/>
      <c r="C213" s="13"/>
      <c r="D213" s="6"/>
      <c r="E213" s="6"/>
      <c r="F213" s="7"/>
      <c r="G213" s="8"/>
      <c r="H213" s="7"/>
      <c r="I213" s="9"/>
      <c r="J213" s="10"/>
      <c r="K213" s="6"/>
      <c r="L213" s="6"/>
      <c r="M213" s="11"/>
      <c r="N213" s="12"/>
      <c r="O213" s="13"/>
      <c r="P213" s="6"/>
      <c r="Q213" s="6"/>
      <c r="R213" s="6"/>
    </row>
    <row r="214" spans="1:18" hidden="1" x14ac:dyDescent="0.25">
      <c r="A214" s="13"/>
      <c r="B214" s="13"/>
      <c r="C214" s="13"/>
      <c r="D214" s="6"/>
      <c r="E214" s="6"/>
      <c r="F214" s="7"/>
      <c r="G214" s="8"/>
      <c r="H214" s="7"/>
      <c r="I214" s="9"/>
      <c r="J214" s="10"/>
      <c r="K214" s="6"/>
      <c r="L214" s="6"/>
      <c r="M214" s="11"/>
      <c r="N214" s="12"/>
      <c r="O214" s="13"/>
      <c r="P214" s="6"/>
      <c r="Q214" s="6"/>
      <c r="R214" s="6"/>
    </row>
    <row r="215" spans="1:18" hidden="1" x14ac:dyDescent="0.25">
      <c r="A215" s="13"/>
      <c r="B215" s="13"/>
      <c r="C215" s="13"/>
      <c r="D215" s="6"/>
      <c r="E215" s="6"/>
      <c r="F215" s="7"/>
      <c r="G215" s="8"/>
      <c r="H215" s="7"/>
      <c r="I215" s="9"/>
      <c r="J215" s="10"/>
      <c r="K215" s="6"/>
      <c r="L215" s="6"/>
      <c r="M215" s="11"/>
      <c r="N215" s="12"/>
      <c r="O215" s="13"/>
      <c r="P215" s="6"/>
      <c r="Q215" s="6"/>
      <c r="R215" s="6"/>
    </row>
    <row r="216" spans="1:18" hidden="1" x14ac:dyDescent="0.25">
      <c r="A216" s="13"/>
      <c r="B216" s="13"/>
      <c r="C216" s="13"/>
      <c r="D216" s="6"/>
      <c r="E216" s="6"/>
      <c r="F216" s="7"/>
      <c r="G216" s="8"/>
      <c r="H216" s="7"/>
      <c r="I216" s="9"/>
      <c r="J216" s="10"/>
      <c r="K216" s="6"/>
      <c r="L216" s="6"/>
      <c r="M216" s="11"/>
      <c r="N216" s="12"/>
      <c r="O216" s="13"/>
      <c r="P216" s="6"/>
      <c r="Q216" s="6"/>
      <c r="R216" s="6"/>
    </row>
    <row r="217" spans="1:18" hidden="1" x14ac:dyDescent="0.25">
      <c r="A217" s="13"/>
      <c r="B217" s="13"/>
      <c r="C217" s="13"/>
      <c r="D217" s="6"/>
      <c r="E217" s="6"/>
      <c r="F217" s="7"/>
      <c r="G217" s="8"/>
      <c r="H217" s="7"/>
      <c r="I217" s="9"/>
      <c r="J217" s="10"/>
      <c r="K217" s="6"/>
      <c r="L217" s="6"/>
      <c r="M217" s="11"/>
      <c r="N217" s="12"/>
      <c r="O217" s="13"/>
      <c r="P217" s="6"/>
      <c r="Q217" s="6"/>
      <c r="R217" s="6"/>
    </row>
    <row r="218" spans="1:18" hidden="1" x14ac:dyDescent="0.25">
      <c r="A218" s="13"/>
      <c r="B218" s="13"/>
      <c r="C218" s="13"/>
      <c r="D218" s="6"/>
      <c r="E218" s="6"/>
      <c r="F218" s="7"/>
      <c r="G218" s="8"/>
      <c r="H218" s="7"/>
      <c r="I218" s="9"/>
      <c r="J218" s="10"/>
      <c r="K218" s="6"/>
      <c r="L218" s="6"/>
      <c r="M218" s="11"/>
      <c r="N218" s="12"/>
      <c r="O218" s="13"/>
      <c r="P218" s="6"/>
      <c r="Q218" s="6"/>
      <c r="R218" s="6"/>
    </row>
    <row r="219" spans="1:18" hidden="1" x14ac:dyDescent="0.25">
      <c r="A219" s="13"/>
      <c r="B219" s="13"/>
      <c r="C219" s="13"/>
      <c r="D219" s="6"/>
      <c r="E219" s="6"/>
      <c r="F219" s="7"/>
      <c r="G219" s="8"/>
      <c r="H219" s="7"/>
      <c r="I219" s="9"/>
      <c r="J219" s="10"/>
      <c r="K219" s="6"/>
      <c r="L219" s="6"/>
      <c r="M219" s="11"/>
      <c r="N219" s="12"/>
      <c r="O219" s="13"/>
      <c r="P219" s="6"/>
      <c r="Q219" s="6"/>
      <c r="R219" s="6"/>
    </row>
    <row r="220" spans="1:18" hidden="1" x14ac:dyDescent="0.25">
      <c r="A220" s="13"/>
      <c r="B220" s="13"/>
      <c r="C220" s="13"/>
      <c r="D220" s="6"/>
      <c r="E220" s="6"/>
      <c r="F220" s="7"/>
      <c r="G220" s="8"/>
      <c r="H220" s="7"/>
      <c r="I220" s="9"/>
      <c r="J220" s="10"/>
      <c r="K220" s="6"/>
      <c r="L220" s="6"/>
      <c r="M220" s="11"/>
      <c r="N220" s="12"/>
      <c r="O220" s="13"/>
      <c r="P220" s="6"/>
      <c r="Q220" s="6"/>
      <c r="R220" s="6"/>
    </row>
    <row r="221" spans="1:18" hidden="1" x14ac:dyDescent="0.25">
      <c r="A221" s="13"/>
      <c r="B221" s="13"/>
      <c r="C221" s="13"/>
      <c r="D221" s="6"/>
      <c r="E221" s="6"/>
      <c r="F221" s="7"/>
      <c r="G221" s="8"/>
      <c r="H221" s="7"/>
      <c r="I221" s="9"/>
      <c r="J221" s="10"/>
      <c r="K221" s="6"/>
      <c r="L221" s="6"/>
      <c r="M221" s="11"/>
      <c r="N221" s="12"/>
      <c r="O221" s="13"/>
      <c r="P221" s="6"/>
      <c r="Q221" s="6"/>
      <c r="R221" s="6"/>
    </row>
    <row r="222" spans="1:18" hidden="1" x14ac:dyDescent="0.25">
      <c r="A222" s="13"/>
      <c r="B222" s="13"/>
      <c r="C222" s="13"/>
      <c r="D222" s="6"/>
      <c r="E222" s="6"/>
      <c r="F222" s="7"/>
      <c r="G222" s="8"/>
      <c r="H222" s="7"/>
      <c r="I222" s="9"/>
      <c r="J222" s="10"/>
      <c r="K222" s="6"/>
      <c r="L222" s="6"/>
      <c r="M222" s="11"/>
      <c r="N222" s="12"/>
      <c r="O222" s="13"/>
      <c r="P222" s="6"/>
      <c r="Q222" s="6"/>
      <c r="R222" s="6"/>
    </row>
    <row r="223" spans="1:18" hidden="1" x14ac:dyDescent="0.25">
      <c r="A223" s="13"/>
      <c r="B223" s="13"/>
      <c r="C223" s="13"/>
      <c r="D223" s="6"/>
      <c r="E223" s="6"/>
      <c r="F223" s="7"/>
      <c r="G223" s="8"/>
      <c r="H223" s="7"/>
      <c r="I223" s="9"/>
      <c r="J223" s="10"/>
      <c r="K223" s="6"/>
      <c r="L223" s="6"/>
      <c r="M223" s="11"/>
      <c r="N223" s="12"/>
      <c r="O223" s="13"/>
      <c r="P223" s="6"/>
      <c r="Q223" s="6"/>
      <c r="R223" s="6"/>
    </row>
    <row r="224" spans="1:18" hidden="1" x14ac:dyDescent="0.25">
      <c r="A224" s="13"/>
      <c r="B224" s="13"/>
      <c r="C224" s="13"/>
      <c r="D224" s="6"/>
      <c r="E224" s="6"/>
      <c r="F224" s="7"/>
      <c r="G224" s="8"/>
      <c r="H224" s="7"/>
      <c r="I224" s="9"/>
      <c r="J224" s="10"/>
      <c r="K224" s="6"/>
      <c r="L224" s="6"/>
      <c r="M224" s="11"/>
      <c r="N224" s="12"/>
      <c r="O224" s="13"/>
      <c r="P224" s="6"/>
      <c r="Q224" s="6"/>
      <c r="R224" s="6"/>
    </row>
    <row r="225" spans="1:18" hidden="1" x14ac:dyDescent="0.25">
      <c r="A225" s="13"/>
      <c r="B225" s="13"/>
      <c r="C225" s="13"/>
      <c r="D225" s="6"/>
      <c r="E225" s="6"/>
      <c r="F225" s="7"/>
      <c r="G225" s="8"/>
      <c r="H225" s="7"/>
      <c r="I225" s="9"/>
      <c r="J225" s="10"/>
      <c r="K225" s="6"/>
      <c r="L225" s="6"/>
      <c r="M225" s="11"/>
      <c r="N225" s="12"/>
      <c r="O225" s="13"/>
      <c r="P225" s="6"/>
      <c r="Q225" s="6"/>
      <c r="R225" s="6"/>
    </row>
    <row r="226" spans="1:18" hidden="1" x14ac:dyDescent="0.25">
      <c r="A226" s="13"/>
      <c r="B226" s="13"/>
      <c r="C226" s="13"/>
      <c r="D226" s="6"/>
      <c r="E226" s="6"/>
      <c r="F226" s="7"/>
      <c r="G226" s="8" t="e">
        <f>VLOOKUP(F226,'controle saldo'!#REF!,3,FALSE)</f>
        <v>#REF!</v>
      </c>
      <c r="H226" s="7"/>
      <c r="I226" s="9"/>
      <c r="J226" s="10"/>
      <c r="K226" s="6"/>
      <c r="L226" s="6"/>
      <c r="M226" s="11"/>
      <c r="N226" s="12"/>
      <c r="O226" s="13"/>
      <c r="P226" s="6"/>
      <c r="Q226" s="6"/>
      <c r="R226" s="6"/>
    </row>
    <row r="227" spans="1:18" hidden="1" x14ac:dyDescent="0.25">
      <c r="A227" s="13"/>
      <c r="B227" s="13"/>
      <c r="C227" s="13"/>
      <c r="D227" s="6"/>
      <c r="E227" s="6"/>
      <c r="F227" s="7"/>
      <c r="G227" s="8" t="e">
        <f>VLOOKUP(F227,'controle saldo'!#REF!,3,FALSE)</f>
        <v>#REF!</v>
      </c>
      <c r="H227" s="7"/>
      <c r="I227" s="9"/>
      <c r="J227" s="10"/>
      <c r="K227" s="6"/>
      <c r="L227" s="6"/>
      <c r="M227" s="11"/>
      <c r="N227" s="12"/>
      <c r="O227" s="13"/>
      <c r="P227" s="6"/>
      <c r="Q227" s="6"/>
      <c r="R227" s="6"/>
    </row>
    <row r="228" spans="1:18" hidden="1" x14ac:dyDescent="0.25">
      <c r="A228" s="13"/>
      <c r="B228" s="13"/>
      <c r="C228" s="13"/>
      <c r="D228" s="6"/>
      <c r="E228" s="6"/>
      <c r="F228" s="7"/>
      <c r="G228" s="8" t="e">
        <f>VLOOKUP(F228,'controle saldo'!#REF!,3,FALSE)</f>
        <v>#REF!</v>
      </c>
      <c r="H228" s="7"/>
      <c r="I228" s="9"/>
      <c r="J228" s="10"/>
      <c r="K228" s="6"/>
      <c r="L228" s="6"/>
      <c r="M228" s="11"/>
      <c r="N228" s="12"/>
      <c r="O228" s="13"/>
      <c r="P228" s="6"/>
      <c r="Q228" s="6"/>
      <c r="R228" s="6"/>
    </row>
    <row r="229" spans="1:18" hidden="1" x14ac:dyDescent="0.25">
      <c r="A229" s="13"/>
      <c r="B229" s="13"/>
      <c r="C229" s="13"/>
      <c r="D229" s="6"/>
      <c r="E229" s="6"/>
      <c r="F229" s="7"/>
      <c r="G229" s="8" t="e">
        <f>VLOOKUP(F229,'controle saldo'!#REF!,3,FALSE)</f>
        <v>#REF!</v>
      </c>
      <c r="H229" s="7"/>
      <c r="I229" s="9"/>
      <c r="J229" s="10"/>
      <c r="K229" s="6"/>
      <c r="L229" s="6"/>
      <c r="M229" s="11"/>
      <c r="N229" s="12"/>
      <c r="O229" s="13"/>
      <c r="P229" s="6"/>
      <c r="Q229" s="6"/>
      <c r="R229" s="6"/>
    </row>
    <row r="230" spans="1:18" hidden="1" x14ac:dyDescent="0.25">
      <c r="A230" s="13"/>
      <c r="B230" s="13"/>
      <c r="C230" s="13"/>
      <c r="D230" s="6"/>
      <c r="E230" s="6"/>
      <c r="F230" s="7"/>
      <c r="G230" s="8" t="e">
        <f>VLOOKUP(F230,'controle saldo'!#REF!,3,FALSE)</f>
        <v>#REF!</v>
      </c>
      <c r="H230" s="7"/>
      <c r="I230" s="9"/>
      <c r="J230" s="10"/>
      <c r="K230" s="6"/>
      <c r="L230" s="6"/>
      <c r="M230" s="11"/>
      <c r="N230" s="12"/>
      <c r="O230" s="13"/>
      <c r="P230" s="6"/>
      <c r="Q230" s="6"/>
      <c r="R230" s="6"/>
    </row>
    <row r="231" spans="1:18" hidden="1" x14ac:dyDescent="0.25">
      <c r="A231" s="13"/>
      <c r="B231" s="13"/>
      <c r="C231" s="13"/>
      <c r="D231" s="6"/>
      <c r="E231" s="6"/>
      <c r="F231" s="7"/>
      <c r="G231" s="8" t="e">
        <f>VLOOKUP(F231,'controle saldo'!#REF!,3,FALSE)</f>
        <v>#REF!</v>
      </c>
      <c r="H231" s="7"/>
      <c r="I231" s="9"/>
      <c r="J231" s="10"/>
      <c r="K231" s="6"/>
      <c r="L231" s="6"/>
      <c r="M231" s="11"/>
      <c r="N231" s="12"/>
      <c r="O231" s="13"/>
      <c r="P231" s="6"/>
      <c r="Q231" s="6"/>
      <c r="R231" s="6"/>
    </row>
    <row r="232" spans="1:18" hidden="1" x14ac:dyDescent="0.25">
      <c r="A232" s="13"/>
      <c r="B232" s="13"/>
      <c r="C232" s="13"/>
      <c r="D232" s="6"/>
      <c r="E232" s="6"/>
      <c r="F232" s="7"/>
      <c r="G232" s="8" t="e">
        <f>VLOOKUP(F232,'controle saldo'!#REF!,3,FALSE)</f>
        <v>#REF!</v>
      </c>
      <c r="H232" s="7"/>
      <c r="I232" s="9"/>
      <c r="J232" s="10"/>
      <c r="K232" s="6"/>
      <c r="L232" s="6"/>
      <c r="M232" s="11"/>
      <c r="N232" s="12"/>
      <c r="O232" s="13"/>
      <c r="P232" s="6"/>
      <c r="Q232" s="6"/>
      <c r="R232" s="6"/>
    </row>
    <row r="233" spans="1:18" hidden="1" x14ac:dyDescent="0.25">
      <c r="A233" s="13"/>
      <c r="B233" s="13"/>
      <c r="C233" s="13"/>
      <c r="D233" s="6"/>
      <c r="E233" s="6"/>
      <c r="F233" s="7"/>
      <c r="G233" s="8" t="e">
        <f>VLOOKUP(F233,'controle saldo'!#REF!,3,FALSE)</f>
        <v>#REF!</v>
      </c>
      <c r="H233" s="7"/>
      <c r="I233" s="9"/>
      <c r="J233" s="10"/>
      <c r="K233" s="6"/>
      <c r="L233" s="6"/>
      <c r="M233" s="11"/>
      <c r="N233" s="12"/>
      <c r="O233" s="13"/>
      <c r="P233" s="6"/>
      <c r="Q233" s="6"/>
      <c r="R233" s="6"/>
    </row>
    <row r="234" spans="1:18" hidden="1" x14ac:dyDescent="0.25">
      <c r="A234" s="13"/>
      <c r="B234" s="13"/>
      <c r="C234" s="13"/>
      <c r="D234" s="6"/>
      <c r="E234" s="6"/>
      <c r="F234" s="7"/>
      <c r="G234" s="8" t="e">
        <f>VLOOKUP(F234,'controle saldo'!#REF!,3,FALSE)</f>
        <v>#REF!</v>
      </c>
      <c r="H234" s="7"/>
      <c r="I234" s="9"/>
      <c r="J234" s="10"/>
      <c r="K234" s="6"/>
      <c r="L234" s="6"/>
      <c r="M234" s="11"/>
      <c r="N234" s="12"/>
      <c r="O234" s="13"/>
      <c r="P234" s="6"/>
      <c r="Q234" s="6"/>
      <c r="R234" s="6"/>
    </row>
    <row r="235" spans="1:18" hidden="1" x14ac:dyDescent="0.25">
      <c r="A235" s="13"/>
      <c r="B235" s="13"/>
      <c r="C235" s="13"/>
      <c r="D235" s="6"/>
      <c r="E235" s="6"/>
      <c r="F235" s="7"/>
      <c r="G235" s="8" t="e">
        <f>VLOOKUP(F235,'controle saldo'!#REF!,3,FALSE)</f>
        <v>#REF!</v>
      </c>
      <c r="H235" s="7"/>
      <c r="I235" s="9"/>
      <c r="J235" s="10"/>
      <c r="K235" s="6"/>
      <c r="L235" s="6"/>
      <c r="M235" s="11"/>
      <c r="N235" s="12"/>
      <c r="O235" s="13"/>
      <c r="P235" s="6"/>
      <c r="Q235" s="6"/>
      <c r="R235" s="6"/>
    </row>
    <row r="236" spans="1:18" hidden="1" x14ac:dyDescent="0.25">
      <c r="A236" s="13"/>
      <c r="B236" s="13"/>
      <c r="C236" s="13"/>
      <c r="D236" s="6"/>
      <c r="E236" s="6"/>
      <c r="F236" s="7"/>
      <c r="G236" s="8" t="e">
        <f>VLOOKUP(F236,'controle saldo'!#REF!,3,FALSE)</f>
        <v>#REF!</v>
      </c>
      <c r="H236" s="7"/>
      <c r="I236" s="9"/>
      <c r="J236" s="10"/>
      <c r="K236" s="6"/>
      <c r="L236" s="6"/>
      <c r="M236" s="11"/>
      <c r="N236" s="12"/>
      <c r="O236" s="13"/>
      <c r="P236" s="6"/>
      <c r="Q236" s="6"/>
      <c r="R236" s="6"/>
    </row>
    <row r="237" spans="1:18" hidden="1" x14ac:dyDescent="0.25">
      <c r="A237" s="13"/>
      <c r="B237" s="13"/>
      <c r="C237" s="13"/>
      <c r="D237" s="6"/>
      <c r="E237" s="6"/>
      <c r="F237" s="7"/>
      <c r="G237" s="8" t="e">
        <f>VLOOKUP(F237,'controle saldo'!#REF!,3,FALSE)</f>
        <v>#REF!</v>
      </c>
      <c r="H237" s="7"/>
      <c r="I237" s="9"/>
      <c r="J237" s="10"/>
      <c r="K237" s="6"/>
      <c r="L237" s="6"/>
      <c r="M237" s="11"/>
      <c r="N237" s="12"/>
      <c r="O237" s="13"/>
      <c r="P237" s="6"/>
      <c r="Q237" s="6"/>
      <c r="R237" s="6"/>
    </row>
    <row r="238" spans="1:18" hidden="1" x14ac:dyDescent="0.25">
      <c r="A238" s="13"/>
      <c r="B238" s="13"/>
      <c r="C238" s="13"/>
      <c r="D238" s="6"/>
      <c r="E238" s="6"/>
      <c r="F238" s="7"/>
      <c r="G238" s="8" t="e">
        <f>VLOOKUP(F238,'controle saldo'!#REF!,3,FALSE)</f>
        <v>#REF!</v>
      </c>
      <c r="H238" s="7"/>
      <c r="I238" s="9"/>
      <c r="J238" s="10"/>
      <c r="K238" s="6"/>
      <c r="L238" s="6"/>
      <c r="M238" s="11"/>
      <c r="N238" s="12"/>
      <c r="O238" s="13"/>
      <c r="P238" s="6"/>
      <c r="Q238" s="6"/>
      <c r="R238" s="6"/>
    </row>
    <row r="239" spans="1:18" hidden="1" x14ac:dyDescent="0.25">
      <c r="A239" s="13"/>
      <c r="B239" s="13"/>
      <c r="C239" s="13"/>
      <c r="D239" s="6"/>
      <c r="E239" s="6"/>
      <c r="F239" s="7"/>
      <c r="G239" s="8" t="e">
        <f>VLOOKUP(F239,'controle saldo'!#REF!,3,FALSE)</f>
        <v>#REF!</v>
      </c>
      <c r="H239" s="7"/>
      <c r="I239" s="9"/>
      <c r="J239" s="10"/>
      <c r="K239" s="6"/>
      <c r="L239" s="6"/>
      <c r="M239" s="11"/>
      <c r="N239" s="12"/>
      <c r="O239" s="13"/>
      <c r="P239" s="6"/>
      <c r="Q239" s="6"/>
      <c r="R239" s="6"/>
    </row>
    <row r="240" spans="1:18" hidden="1" x14ac:dyDescent="0.25">
      <c r="A240" s="13"/>
      <c r="B240" s="13"/>
      <c r="C240" s="13"/>
      <c r="D240" s="6"/>
      <c r="E240" s="6"/>
      <c r="F240" s="7"/>
      <c r="G240" s="8" t="e">
        <f>VLOOKUP(F240,'controle saldo'!#REF!,3,FALSE)</f>
        <v>#REF!</v>
      </c>
      <c r="H240" s="7"/>
      <c r="I240" s="9"/>
      <c r="J240" s="10"/>
      <c r="K240" s="6"/>
      <c r="L240" s="6"/>
      <c r="M240" s="11"/>
      <c r="N240" s="12"/>
      <c r="O240" s="13"/>
      <c r="P240" s="6"/>
      <c r="Q240" s="6"/>
      <c r="R240" s="6"/>
    </row>
    <row r="241" spans="1:18" hidden="1" x14ac:dyDescent="0.25">
      <c r="A241" s="13"/>
      <c r="B241" s="13"/>
      <c r="C241" s="13"/>
      <c r="D241" s="6"/>
      <c r="E241" s="6"/>
      <c r="F241" s="7"/>
      <c r="G241" s="8" t="e">
        <f>VLOOKUP(F241,'controle saldo'!#REF!,3,FALSE)</f>
        <v>#REF!</v>
      </c>
      <c r="H241" s="7"/>
      <c r="I241" s="9"/>
      <c r="J241" s="10"/>
      <c r="K241" s="6"/>
      <c r="L241" s="6"/>
      <c r="M241" s="11"/>
      <c r="N241" s="12"/>
      <c r="O241" s="13"/>
      <c r="P241" s="6"/>
      <c r="Q241" s="6"/>
      <c r="R241" s="6"/>
    </row>
    <row r="242" spans="1:18" hidden="1" x14ac:dyDescent="0.25">
      <c r="A242" s="13"/>
      <c r="B242" s="13"/>
      <c r="C242" s="13"/>
      <c r="D242" s="6"/>
      <c r="E242" s="6"/>
      <c r="F242" s="7"/>
      <c r="G242" s="8" t="e">
        <f>VLOOKUP(F242,'controle saldo'!#REF!,3,FALSE)</f>
        <v>#REF!</v>
      </c>
      <c r="H242" s="7"/>
      <c r="I242" s="9"/>
      <c r="J242" s="10"/>
      <c r="K242" s="6"/>
      <c r="L242" s="6"/>
      <c r="M242" s="11"/>
      <c r="N242" s="12"/>
      <c r="O242" s="13"/>
      <c r="P242" s="6"/>
      <c r="Q242" s="6"/>
      <c r="R242" s="6"/>
    </row>
    <row r="243" spans="1:18" hidden="1" x14ac:dyDescent="0.25">
      <c r="A243" s="13"/>
      <c r="B243" s="13"/>
      <c r="C243" s="13"/>
      <c r="D243" s="6"/>
      <c r="E243" s="6"/>
      <c r="F243" s="7"/>
      <c r="G243" s="8" t="e">
        <f>VLOOKUP(F243,'controle saldo'!#REF!,3,FALSE)</f>
        <v>#REF!</v>
      </c>
      <c r="H243" s="7"/>
      <c r="I243" s="9"/>
      <c r="J243" s="10"/>
      <c r="K243" s="6"/>
      <c r="L243" s="6"/>
      <c r="M243" s="11"/>
      <c r="N243" s="12"/>
      <c r="O243" s="13"/>
      <c r="P243" s="6"/>
      <c r="Q243" s="6"/>
      <c r="R243" s="6"/>
    </row>
    <row r="244" spans="1:18" hidden="1" x14ac:dyDescent="0.25">
      <c r="A244" s="13"/>
      <c r="B244" s="13"/>
      <c r="C244" s="13"/>
      <c r="D244" s="6"/>
      <c r="E244" s="6"/>
      <c r="F244" s="7"/>
      <c r="G244" s="8" t="e">
        <f>VLOOKUP(F244,'controle saldo'!#REF!,3,FALSE)</f>
        <v>#REF!</v>
      </c>
      <c r="H244" s="7"/>
      <c r="I244" s="9"/>
      <c r="J244" s="10"/>
      <c r="K244" s="6"/>
      <c r="L244" s="6"/>
      <c r="M244" s="11"/>
      <c r="N244" s="12"/>
      <c r="O244" s="13"/>
      <c r="P244" s="6"/>
      <c r="Q244" s="6"/>
      <c r="R244" s="6"/>
    </row>
    <row r="245" spans="1:18" hidden="1" x14ac:dyDescent="0.25">
      <c r="A245" s="13"/>
      <c r="B245" s="13"/>
      <c r="C245" s="13"/>
      <c r="D245" s="6"/>
      <c r="E245" s="6"/>
      <c r="F245" s="7"/>
      <c r="G245" s="8" t="e">
        <f>VLOOKUP(F245,'controle saldo'!#REF!,3,FALSE)</f>
        <v>#REF!</v>
      </c>
      <c r="H245" s="7"/>
      <c r="I245" s="9"/>
      <c r="J245" s="10"/>
      <c r="K245" s="6"/>
      <c r="L245" s="6"/>
      <c r="M245" s="11"/>
      <c r="N245" s="12"/>
      <c r="O245" s="13"/>
      <c r="P245" s="6"/>
      <c r="Q245" s="6"/>
      <c r="R245" s="6"/>
    </row>
    <row r="246" spans="1:18" hidden="1" x14ac:dyDescent="0.25">
      <c r="A246" s="13"/>
      <c r="B246" s="13"/>
      <c r="C246" s="13"/>
      <c r="D246" s="6"/>
      <c r="E246" s="6"/>
      <c r="F246" s="7"/>
      <c r="G246" s="8" t="e">
        <f>VLOOKUP(F246,'controle saldo'!#REF!,3,FALSE)</f>
        <v>#REF!</v>
      </c>
      <c r="H246" s="7"/>
      <c r="I246" s="9"/>
      <c r="J246" s="10"/>
      <c r="K246" s="6"/>
      <c r="L246" s="6"/>
      <c r="M246" s="11"/>
      <c r="N246" s="12"/>
      <c r="O246" s="13"/>
      <c r="P246" s="6"/>
      <c r="Q246" s="6"/>
      <c r="R246" s="6"/>
    </row>
    <row r="247" spans="1:18" hidden="1" x14ac:dyDescent="0.25">
      <c r="A247" s="13"/>
      <c r="B247" s="13"/>
      <c r="C247" s="13"/>
      <c r="D247" s="6"/>
      <c r="E247" s="6"/>
      <c r="F247" s="7"/>
      <c r="G247" s="8" t="e">
        <f>VLOOKUP(F247,'controle saldo'!#REF!,3,FALSE)</f>
        <v>#REF!</v>
      </c>
      <c r="H247" s="7"/>
      <c r="I247" s="9"/>
      <c r="J247" s="10"/>
      <c r="K247" s="6"/>
      <c r="L247" s="6"/>
      <c r="M247" s="11"/>
      <c r="N247" s="12"/>
      <c r="O247" s="13"/>
      <c r="P247" s="6"/>
      <c r="Q247" s="6"/>
      <c r="R247" s="6"/>
    </row>
    <row r="248" spans="1:18" hidden="1" x14ac:dyDescent="0.25">
      <c r="A248" s="13"/>
      <c r="B248" s="13"/>
      <c r="C248" s="13"/>
      <c r="D248" s="6"/>
      <c r="E248" s="6"/>
      <c r="F248" s="7"/>
      <c r="G248" s="8" t="e">
        <f>VLOOKUP(F248,'controle saldo'!#REF!,3,FALSE)</f>
        <v>#REF!</v>
      </c>
      <c r="H248" s="7"/>
      <c r="I248" s="9"/>
      <c r="J248" s="10"/>
      <c r="K248" s="6"/>
      <c r="L248" s="6"/>
      <c r="M248" s="11"/>
      <c r="N248" s="12"/>
      <c r="O248" s="13"/>
      <c r="P248" s="6"/>
      <c r="Q248" s="6"/>
      <c r="R248" s="6"/>
    </row>
    <row r="249" spans="1:18" hidden="1" x14ac:dyDescent="0.25">
      <c r="A249" s="13"/>
      <c r="B249" s="13"/>
      <c r="C249" s="13"/>
      <c r="D249" s="6"/>
      <c r="E249" s="6"/>
      <c r="F249" s="7"/>
      <c r="G249" s="8" t="e">
        <f>VLOOKUP(F249,'controle saldo'!#REF!,3,FALSE)</f>
        <v>#REF!</v>
      </c>
      <c r="H249" s="7"/>
      <c r="I249" s="9"/>
      <c r="J249" s="10"/>
      <c r="K249" s="6"/>
      <c r="L249" s="6"/>
      <c r="M249" s="11"/>
      <c r="N249" s="12"/>
      <c r="O249" s="13"/>
      <c r="P249" s="6"/>
      <c r="Q249" s="6"/>
      <c r="R249" s="6"/>
    </row>
    <row r="250" spans="1:18" hidden="1" x14ac:dyDescent="0.25">
      <c r="A250" s="13"/>
      <c r="B250" s="13"/>
      <c r="C250" s="13"/>
      <c r="D250" s="6"/>
      <c r="E250" s="6"/>
      <c r="F250" s="7"/>
      <c r="G250" s="8" t="e">
        <f>VLOOKUP(F250,'controle saldo'!#REF!,3,FALSE)</f>
        <v>#REF!</v>
      </c>
      <c r="H250" s="7"/>
      <c r="I250" s="9"/>
      <c r="J250" s="10"/>
      <c r="K250" s="6"/>
      <c r="L250" s="6"/>
      <c r="M250" s="11"/>
      <c r="N250" s="12"/>
      <c r="O250" s="13"/>
      <c r="P250" s="6"/>
      <c r="Q250" s="6"/>
      <c r="R250" s="6"/>
    </row>
    <row r="251" spans="1:18" hidden="1" x14ac:dyDescent="0.25">
      <c r="A251" s="13"/>
      <c r="B251" s="13"/>
      <c r="C251" s="13"/>
      <c r="D251" s="6"/>
      <c r="E251" s="6"/>
      <c r="F251" s="7"/>
      <c r="G251" s="8" t="e">
        <f>VLOOKUP(F251,'controle saldo'!#REF!,3,FALSE)</f>
        <v>#REF!</v>
      </c>
      <c r="H251" s="7"/>
      <c r="I251" s="9"/>
      <c r="J251" s="10"/>
      <c r="K251" s="6"/>
      <c r="L251" s="6"/>
      <c r="M251" s="11"/>
      <c r="N251" s="12"/>
      <c r="O251" s="13"/>
      <c r="P251" s="6"/>
      <c r="Q251" s="6"/>
      <c r="R251" s="6"/>
    </row>
    <row r="252" spans="1:18" hidden="1" x14ac:dyDescent="0.25">
      <c r="A252" s="13"/>
      <c r="B252" s="13"/>
      <c r="C252" s="13"/>
      <c r="D252" s="6"/>
      <c r="E252" s="6"/>
      <c r="F252" s="7"/>
      <c r="G252" s="8" t="e">
        <f>VLOOKUP(F252,'controle saldo'!#REF!,3,FALSE)</f>
        <v>#REF!</v>
      </c>
      <c r="H252" s="7"/>
      <c r="I252" s="9"/>
      <c r="J252" s="10"/>
      <c r="K252" s="6"/>
      <c r="L252" s="6"/>
      <c r="M252" s="11"/>
      <c r="N252" s="12"/>
      <c r="O252" s="13"/>
      <c r="P252" s="6"/>
      <c r="Q252" s="6"/>
      <c r="R252" s="6"/>
    </row>
    <row r="253" spans="1:18" hidden="1" x14ac:dyDescent="0.25">
      <c r="A253" s="13"/>
      <c r="B253" s="13"/>
      <c r="C253" s="13"/>
      <c r="D253" s="6"/>
      <c r="E253" s="6"/>
      <c r="F253" s="7"/>
      <c r="G253" s="8" t="e">
        <f>VLOOKUP(F253,'controle saldo'!#REF!,3,FALSE)</f>
        <v>#REF!</v>
      </c>
      <c r="H253" s="7"/>
      <c r="I253" s="9"/>
      <c r="J253" s="10"/>
      <c r="K253" s="6"/>
      <c r="L253" s="6"/>
      <c r="M253" s="11"/>
      <c r="N253" s="12"/>
      <c r="O253" s="13"/>
      <c r="P253" s="6"/>
      <c r="Q253" s="6"/>
      <c r="R253" s="6"/>
    </row>
    <row r="254" spans="1:18" hidden="1" x14ac:dyDescent="0.25">
      <c r="A254" s="13"/>
      <c r="B254" s="13"/>
      <c r="C254" s="13"/>
      <c r="D254" s="6"/>
      <c r="E254" s="6"/>
      <c r="F254" s="7"/>
      <c r="G254" s="8" t="e">
        <f>VLOOKUP(F254,'controle saldo'!#REF!,3,FALSE)</f>
        <v>#REF!</v>
      </c>
      <c r="H254" s="7"/>
      <c r="I254" s="9"/>
      <c r="J254" s="10"/>
      <c r="K254" s="6"/>
      <c r="L254" s="6"/>
      <c r="M254" s="11"/>
      <c r="N254" s="12"/>
      <c r="O254" s="13"/>
      <c r="P254" s="6"/>
      <c r="Q254" s="6"/>
      <c r="R254" s="6"/>
    </row>
    <row r="255" spans="1:18" hidden="1" x14ac:dyDescent="0.25">
      <c r="A255" s="13"/>
      <c r="B255" s="13"/>
      <c r="C255" s="13"/>
      <c r="D255" s="6"/>
      <c r="E255" s="6"/>
      <c r="F255" s="7"/>
      <c r="G255" s="8" t="e">
        <f>VLOOKUP(F255,'controle saldo'!#REF!,3,FALSE)</f>
        <v>#REF!</v>
      </c>
      <c r="H255" s="7"/>
      <c r="I255" s="9"/>
      <c r="J255" s="10"/>
      <c r="K255" s="6"/>
      <c r="L255" s="6"/>
      <c r="M255" s="11"/>
      <c r="N255" s="12"/>
      <c r="O255" s="13"/>
      <c r="P255" s="6"/>
      <c r="Q255" s="6"/>
      <c r="R255" s="6"/>
    </row>
    <row r="256" spans="1:18" hidden="1" x14ac:dyDescent="0.25">
      <c r="A256" s="13"/>
      <c r="B256" s="13"/>
      <c r="C256" s="13"/>
      <c r="D256" s="6"/>
      <c r="E256" s="6"/>
      <c r="F256" s="7"/>
      <c r="G256" s="8" t="e">
        <f>VLOOKUP(F256,'controle saldo'!#REF!,3,FALSE)</f>
        <v>#REF!</v>
      </c>
      <c r="H256" s="7"/>
      <c r="I256" s="9"/>
      <c r="J256" s="10"/>
      <c r="K256" s="6"/>
      <c r="L256" s="6"/>
      <c r="M256" s="11"/>
      <c r="N256" s="12"/>
      <c r="O256" s="13"/>
      <c r="P256" s="6"/>
      <c r="Q256" s="6"/>
      <c r="R256" s="6"/>
    </row>
    <row r="257" spans="1:18" hidden="1" x14ac:dyDescent="0.25">
      <c r="A257" s="13"/>
      <c r="B257" s="13"/>
      <c r="C257" s="13"/>
      <c r="D257" s="6"/>
      <c r="E257" s="6"/>
      <c r="F257" s="7"/>
      <c r="G257" s="8" t="e">
        <f>VLOOKUP(F257,'controle saldo'!#REF!,3,FALSE)</f>
        <v>#REF!</v>
      </c>
      <c r="H257" s="7"/>
      <c r="I257" s="9"/>
      <c r="J257" s="10"/>
      <c r="K257" s="6"/>
      <c r="L257" s="6"/>
      <c r="M257" s="11"/>
      <c r="N257" s="12"/>
      <c r="O257" s="13"/>
      <c r="P257" s="6"/>
      <c r="Q257" s="6"/>
      <c r="R257" s="6"/>
    </row>
    <row r="258" spans="1:18" hidden="1" x14ac:dyDescent="0.25">
      <c r="A258" s="13"/>
      <c r="B258" s="13"/>
      <c r="C258" s="13"/>
      <c r="D258" s="6"/>
      <c r="E258" s="6"/>
      <c r="F258" s="7"/>
      <c r="G258" s="8" t="e">
        <f>VLOOKUP(F258,'controle saldo'!#REF!,3,FALSE)</f>
        <v>#REF!</v>
      </c>
      <c r="H258" s="7"/>
      <c r="I258" s="9"/>
      <c r="J258" s="10"/>
      <c r="K258" s="6"/>
      <c r="L258" s="6"/>
      <c r="M258" s="11"/>
      <c r="N258" s="12"/>
      <c r="O258" s="13"/>
      <c r="P258" s="6"/>
      <c r="Q258" s="6"/>
      <c r="R258" s="6"/>
    </row>
    <row r="259" spans="1:18" hidden="1" x14ac:dyDescent="0.25">
      <c r="A259" s="13"/>
      <c r="B259" s="13"/>
      <c r="C259" s="13"/>
      <c r="D259" s="6"/>
      <c r="E259" s="6"/>
      <c r="F259" s="7"/>
      <c r="G259" s="8" t="e">
        <f>VLOOKUP(F259,'controle saldo'!#REF!,3,FALSE)</f>
        <v>#REF!</v>
      </c>
      <c r="H259" s="7"/>
      <c r="I259" s="9"/>
      <c r="J259" s="10"/>
      <c r="K259" s="6"/>
      <c r="L259" s="6"/>
      <c r="M259" s="11"/>
      <c r="N259" s="12"/>
      <c r="O259" s="13"/>
      <c r="P259" s="6"/>
      <c r="Q259" s="6"/>
      <c r="R259" s="6"/>
    </row>
    <row r="260" spans="1:18" hidden="1" x14ac:dyDescent="0.25">
      <c r="A260" s="13"/>
      <c r="B260" s="13"/>
      <c r="C260" s="13"/>
      <c r="D260" s="6"/>
      <c r="E260" s="6"/>
      <c r="F260" s="7"/>
      <c r="G260" s="8" t="e">
        <f>VLOOKUP(F260,'controle saldo'!#REF!,3,FALSE)</f>
        <v>#REF!</v>
      </c>
      <c r="H260" s="7"/>
      <c r="I260" s="9"/>
      <c r="J260" s="10"/>
      <c r="K260" s="6"/>
      <c r="L260" s="6"/>
      <c r="M260" s="11"/>
      <c r="N260" s="12"/>
      <c r="O260" s="13"/>
      <c r="P260" s="6"/>
      <c r="Q260" s="6"/>
      <c r="R260" s="6"/>
    </row>
    <row r="261" spans="1:18" hidden="1" x14ac:dyDescent="0.25">
      <c r="A261" s="13"/>
      <c r="B261" s="13"/>
      <c r="C261" s="13"/>
      <c r="D261" s="6"/>
      <c r="E261" s="6"/>
      <c r="F261" s="7"/>
      <c r="G261" s="8" t="e">
        <f>VLOOKUP(F261,'controle saldo'!#REF!,3,FALSE)</f>
        <v>#REF!</v>
      </c>
      <c r="H261" s="7"/>
      <c r="I261" s="9"/>
      <c r="J261" s="10"/>
      <c r="K261" s="6"/>
      <c r="L261" s="6"/>
      <c r="M261" s="11"/>
      <c r="N261" s="12"/>
      <c r="O261" s="13"/>
      <c r="P261" s="6"/>
      <c r="Q261" s="6"/>
      <c r="R261" s="6"/>
    </row>
    <row r="262" spans="1:18" hidden="1" x14ac:dyDescent="0.25">
      <c r="A262" s="13"/>
      <c r="B262" s="13"/>
      <c r="C262" s="13"/>
      <c r="D262" s="6"/>
      <c r="E262" s="6"/>
      <c r="F262" s="7"/>
      <c r="G262" s="8" t="e">
        <f>VLOOKUP(F262,'controle saldo'!#REF!,3,FALSE)</f>
        <v>#REF!</v>
      </c>
      <c r="H262" s="7"/>
      <c r="I262" s="9"/>
      <c r="J262" s="10"/>
      <c r="K262" s="6"/>
      <c r="L262" s="6"/>
      <c r="M262" s="11"/>
      <c r="N262" s="12"/>
      <c r="O262" s="13"/>
      <c r="P262" s="6"/>
      <c r="Q262" s="6"/>
      <c r="R262" s="6"/>
    </row>
    <row r="263" spans="1:18" hidden="1" x14ac:dyDescent="0.25">
      <c r="A263" s="13"/>
      <c r="B263" s="13"/>
      <c r="C263" s="13"/>
      <c r="D263" s="6"/>
      <c r="E263" s="6"/>
      <c r="F263" s="7"/>
      <c r="G263" s="8" t="e">
        <f>VLOOKUP(F263,'controle saldo'!#REF!,3,FALSE)</f>
        <v>#REF!</v>
      </c>
      <c r="H263" s="7"/>
      <c r="I263" s="9"/>
      <c r="J263" s="10"/>
      <c r="K263" s="6"/>
      <c r="L263" s="6"/>
      <c r="M263" s="11"/>
      <c r="N263" s="12"/>
      <c r="O263" s="13"/>
      <c r="P263" s="6"/>
      <c r="Q263" s="6"/>
      <c r="R263" s="6"/>
    </row>
    <row r="264" spans="1:18" hidden="1" x14ac:dyDescent="0.25">
      <c r="A264" s="13"/>
      <c r="B264" s="13"/>
      <c r="C264" s="13"/>
      <c r="D264" s="6"/>
      <c r="E264" s="6"/>
      <c r="F264" s="7"/>
      <c r="G264" s="8" t="e">
        <f>VLOOKUP(F264,'controle saldo'!#REF!,3,FALSE)</f>
        <v>#REF!</v>
      </c>
      <c r="H264" s="7"/>
      <c r="I264" s="9"/>
      <c r="J264" s="10"/>
      <c r="K264" s="6"/>
      <c r="L264" s="6"/>
      <c r="M264" s="11"/>
      <c r="N264" s="12"/>
      <c r="O264" s="13"/>
      <c r="P264" s="6"/>
      <c r="Q264" s="6"/>
      <c r="R264" s="6"/>
    </row>
    <row r="265" spans="1:18" hidden="1" x14ac:dyDescent="0.25">
      <c r="A265" s="13"/>
      <c r="B265" s="13"/>
      <c r="C265" s="13"/>
      <c r="D265" s="6"/>
      <c r="E265" s="6"/>
      <c r="F265" s="7"/>
      <c r="G265" s="8" t="e">
        <f>VLOOKUP(F265,'controle saldo'!#REF!,3,FALSE)</f>
        <v>#REF!</v>
      </c>
      <c r="H265" s="7"/>
      <c r="I265" s="9"/>
      <c r="J265" s="10"/>
      <c r="K265" s="6"/>
      <c r="L265" s="6"/>
      <c r="M265" s="11"/>
      <c r="N265" s="12"/>
      <c r="O265" s="13"/>
      <c r="P265" s="6"/>
      <c r="Q265" s="6"/>
      <c r="R265" s="6"/>
    </row>
    <row r="266" spans="1:18" hidden="1" x14ac:dyDescent="0.25">
      <c r="A266" s="13"/>
      <c r="B266" s="13"/>
      <c r="C266" s="13"/>
      <c r="D266" s="6"/>
      <c r="E266" s="6"/>
      <c r="F266" s="7"/>
      <c r="G266" s="8" t="e">
        <f>VLOOKUP(F266,'controle saldo'!#REF!,3,FALSE)</f>
        <v>#REF!</v>
      </c>
      <c r="H266" s="7"/>
      <c r="I266" s="9"/>
      <c r="J266" s="10"/>
      <c r="K266" s="6"/>
      <c r="L266" s="6"/>
      <c r="M266" s="11"/>
      <c r="N266" s="12"/>
      <c r="O266" s="13"/>
      <c r="P266" s="6"/>
      <c r="Q266" s="6"/>
      <c r="R266" s="6"/>
    </row>
    <row r="267" spans="1:18" hidden="1" x14ac:dyDescent="0.25">
      <c r="A267" s="13"/>
      <c r="B267" s="13"/>
      <c r="C267" s="13"/>
      <c r="D267" s="6"/>
      <c r="E267" s="6"/>
      <c r="F267" s="7"/>
      <c r="G267" s="8" t="e">
        <f>VLOOKUP(F267,'controle saldo'!#REF!,3,FALSE)</f>
        <v>#REF!</v>
      </c>
      <c r="H267" s="7"/>
      <c r="I267" s="9"/>
      <c r="J267" s="10"/>
      <c r="K267" s="6"/>
      <c r="L267" s="6"/>
      <c r="M267" s="11"/>
      <c r="N267" s="12"/>
      <c r="O267" s="13"/>
      <c r="P267" s="6"/>
      <c r="Q267" s="6"/>
      <c r="R267" s="6"/>
    </row>
    <row r="268" spans="1:18" hidden="1" x14ac:dyDescent="0.25">
      <c r="A268" s="13"/>
      <c r="B268" s="13"/>
      <c r="C268" s="13"/>
      <c r="D268" s="6"/>
      <c r="E268" s="6"/>
      <c r="F268" s="7"/>
      <c r="G268" s="8" t="e">
        <f>VLOOKUP(F268,'controle saldo'!#REF!,3,FALSE)</f>
        <v>#REF!</v>
      </c>
      <c r="H268" s="7"/>
      <c r="I268" s="9"/>
      <c r="J268" s="10"/>
      <c r="K268" s="6"/>
      <c r="L268" s="6"/>
      <c r="M268" s="11"/>
      <c r="N268" s="12"/>
      <c r="O268" s="13"/>
      <c r="P268" s="6"/>
      <c r="Q268" s="6"/>
      <c r="R268" s="6"/>
    </row>
    <row r="269" spans="1:18" hidden="1" x14ac:dyDescent="0.25">
      <c r="A269" s="13"/>
      <c r="B269" s="13"/>
      <c r="C269" s="13"/>
      <c r="D269" s="6"/>
      <c r="E269" s="6"/>
      <c r="F269" s="7"/>
      <c r="G269" s="8" t="e">
        <f>VLOOKUP(F269,'controle saldo'!#REF!,3,FALSE)</f>
        <v>#REF!</v>
      </c>
      <c r="H269" s="7"/>
      <c r="I269" s="9"/>
      <c r="J269" s="10"/>
      <c r="K269" s="6"/>
      <c r="L269" s="6"/>
      <c r="M269" s="11"/>
      <c r="N269" s="12"/>
      <c r="O269" s="13"/>
      <c r="P269" s="6"/>
      <c r="Q269" s="6"/>
      <c r="R269" s="6"/>
    </row>
    <row r="270" spans="1:18" hidden="1" x14ac:dyDescent="0.25">
      <c r="A270" s="13"/>
      <c r="B270" s="13"/>
      <c r="C270" s="13"/>
      <c r="D270" s="6"/>
      <c r="E270" s="6"/>
      <c r="F270" s="7"/>
      <c r="G270" s="8" t="e">
        <f>VLOOKUP(F270,'controle saldo'!#REF!,3,FALSE)</f>
        <v>#REF!</v>
      </c>
      <c r="H270" s="7"/>
      <c r="I270" s="9"/>
      <c r="J270" s="10"/>
      <c r="K270" s="6"/>
      <c r="L270" s="6"/>
      <c r="M270" s="11"/>
      <c r="N270" s="12"/>
      <c r="O270" s="13"/>
      <c r="P270" s="6"/>
      <c r="Q270" s="6"/>
      <c r="R270" s="6"/>
    </row>
    <row r="271" spans="1:18" hidden="1" x14ac:dyDescent="0.25">
      <c r="A271" s="13"/>
      <c r="B271" s="13"/>
      <c r="C271" s="13"/>
      <c r="D271" s="6"/>
      <c r="E271" s="6"/>
      <c r="F271" s="7"/>
      <c r="G271" s="8" t="e">
        <f>VLOOKUP(F271,'controle saldo'!#REF!,3,FALSE)</f>
        <v>#REF!</v>
      </c>
      <c r="H271" s="7"/>
      <c r="I271" s="9"/>
      <c r="J271" s="10"/>
      <c r="K271" s="6"/>
      <c r="L271" s="6"/>
      <c r="M271" s="11"/>
      <c r="N271" s="12"/>
      <c r="O271" s="13"/>
      <c r="P271" s="6"/>
      <c r="Q271" s="6"/>
      <c r="R271" s="6"/>
    </row>
    <row r="272" spans="1:18" hidden="1" x14ac:dyDescent="0.25">
      <c r="A272" s="13"/>
      <c r="B272" s="13"/>
      <c r="C272" s="13"/>
      <c r="D272" s="6"/>
      <c r="E272" s="6"/>
      <c r="F272" s="7"/>
      <c r="G272" s="8" t="e">
        <f>VLOOKUP(F272,'controle saldo'!#REF!,3,FALSE)</f>
        <v>#REF!</v>
      </c>
      <c r="H272" s="7"/>
      <c r="I272" s="9"/>
      <c r="J272" s="10"/>
      <c r="K272" s="6"/>
      <c r="L272" s="6"/>
      <c r="M272" s="11"/>
      <c r="N272" s="12"/>
      <c r="O272" s="13"/>
      <c r="P272" s="6"/>
      <c r="Q272" s="6"/>
      <c r="R272" s="6"/>
    </row>
    <row r="273" spans="1:18" hidden="1" x14ac:dyDescent="0.25">
      <c r="A273" s="13"/>
      <c r="B273" s="13"/>
      <c r="C273" s="13"/>
      <c r="D273" s="6"/>
      <c r="E273" s="6"/>
      <c r="F273" s="7"/>
      <c r="G273" s="8" t="e">
        <f>VLOOKUP(F273,'controle saldo'!#REF!,3,FALSE)</f>
        <v>#REF!</v>
      </c>
      <c r="H273" s="7"/>
      <c r="I273" s="9"/>
      <c r="J273" s="10"/>
      <c r="K273" s="6"/>
      <c r="L273" s="6"/>
      <c r="M273" s="11"/>
      <c r="N273" s="12"/>
      <c r="O273" s="13"/>
      <c r="P273" s="6"/>
      <c r="Q273" s="6"/>
      <c r="R273" s="6"/>
    </row>
    <row r="274" spans="1:18" hidden="1" x14ac:dyDescent="0.25">
      <c r="A274" s="13"/>
      <c r="B274" s="13"/>
      <c r="C274" s="13"/>
      <c r="D274" s="6"/>
      <c r="E274" s="6"/>
      <c r="F274" s="7"/>
      <c r="G274" s="8" t="e">
        <f>VLOOKUP(F274,'controle saldo'!#REF!,3,FALSE)</f>
        <v>#REF!</v>
      </c>
      <c r="H274" s="7"/>
      <c r="I274" s="9"/>
      <c r="J274" s="10"/>
      <c r="K274" s="6"/>
      <c r="L274" s="6"/>
      <c r="M274" s="11"/>
      <c r="N274" s="12"/>
      <c r="O274" s="13"/>
      <c r="P274" s="6"/>
      <c r="Q274" s="6"/>
      <c r="R274" s="6"/>
    </row>
    <row r="275" spans="1:18" hidden="1" x14ac:dyDescent="0.25">
      <c r="A275" s="13"/>
      <c r="B275" s="13"/>
      <c r="C275" s="13"/>
      <c r="D275" s="6"/>
      <c r="E275" s="6"/>
      <c r="F275" s="7"/>
      <c r="G275" s="8" t="e">
        <f>VLOOKUP(F275,'controle saldo'!#REF!,3,FALSE)</f>
        <v>#REF!</v>
      </c>
      <c r="H275" s="7"/>
      <c r="I275" s="9"/>
      <c r="J275" s="10"/>
      <c r="K275" s="6"/>
      <c r="L275" s="6"/>
      <c r="M275" s="11"/>
      <c r="N275" s="12"/>
      <c r="O275" s="13"/>
      <c r="P275" s="6"/>
      <c r="Q275" s="6"/>
      <c r="R275" s="6"/>
    </row>
    <row r="276" spans="1:18" hidden="1" x14ac:dyDescent="0.25">
      <c r="A276" s="13"/>
      <c r="B276" s="13"/>
      <c r="C276" s="13"/>
      <c r="D276" s="6"/>
      <c r="E276" s="6"/>
      <c r="F276" s="7"/>
      <c r="G276" s="8" t="e">
        <f>VLOOKUP(F276,'controle saldo'!#REF!,3,FALSE)</f>
        <v>#REF!</v>
      </c>
      <c r="H276" s="7"/>
      <c r="I276" s="9"/>
      <c r="J276" s="10"/>
      <c r="K276" s="6"/>
      <c r="L276" s="6"/>
      <c r="M276" s="11"/>
      <c r="N276" s="12"/>
      <c r="O276" s="13"/>
      <c r="P276" s="6"/>
      <c r="Q276" s="6"/>
      <c r="R276" s="6"/>
    </row>
    <row r="277" spans="1:18" hidden="1" x14ac:dyDescent="0.25">
      <c r="A277" s="13"/>
      <c r="B277" s="13"/>
      <c r="C277" s="13"/>
      <c r="D277" s="6"/>
      <c r="E277" s="6"/>
      <c r="F277" s="7"/>
      <c r="G277" s="8" t="e">
        <f>VLOOKUP(F277,'controle saldo'!#REF!,3,FALSE)</f>
        <v>#REF!</v>
      </c>
      <c r="H277" s="7"/>
      <c r="I277" s="9"/>
      <c r="J277" s="10"/>
      <c r="K277" s="6"/>
      <c r="L277" s="6"/>
      <c r="M277" s="11"/>
      <c r="N277" s="12"/>
      <c r="O277" s="13"/>
      <c r="P277" s="6"/>
      <c r="Q277" s="6"/>
      <c r="R277" s="6"/>
    </row>
    <row r="278" spans="1:18" hidden="1" x14ac:dyDescent="0.25">
      <c r="A278" s="13"/>
      <c r="B278" s="13"/>
      <c r="C278" s="13"/>
      <c r="D278" s="6"/>
      <c r="E278" s="6"/>
      <c r="F278" s="7"/>
      <c r="G278" s="8" t="e">
        <f>VLOOKUP(F278,'controle saldo'!#REF!,3,FALSE)</f>
        <v>#REF!</v>
      </c>
      <c r="H278" s="7"/>
      <c r="I278" s="9"/>
      <c r="J278" s="10"/>
      <c r="K278" s="6"/>
      <c r="L278" s="6"/>
      <c r="M278" s="11"/>
      <c r="N278" s="12"/>
      <c r="O278" s="13"/>
      <c r="P278" s="6"/>
      <c r="Q278" s="6"/>
      <c r="R278" s="6"/>
    </row>
    <row r="279" spans="1:18" hidden="1" x14ac:dyDescent="0.25">
      <c r="A279" s="13"/>
      <c r="B279" s="13"/>
      <c r="C279" s="13"/>
      <c r="D279" s="6"/>
      <c r="E279" s="6"/>
      <c r="F279" s="7"/>
      <c r="G279" s="8" t="e">
        <f>VLOOKUP(F279,'controle saldo'!#REF!,3,FALSE)</f>
        <v>#REF!</v>
      </c>
      <c r="H279" s="7"/>
      <c r="I279" s="9"/>
      <c r="J279" s="10"/>
      <c r="K279" s="6"/>
      <c r="L279" s="6"/>
      <c r="M279" s="11"/>
      <c r="N279" s="12"/>
      <c r="O279" s="13"/>
      <c r="P279" s="6"/>
      <c r="Q279" s="6"/>
      <c r="R279" s="6"/>
    </row>
    <row r="280" spans="1:18" hidden="1" x14ac:dyDescent="0.25">
      <c r="A280" s="13"/>
      <c r="B280" s="13"/>
      <c r="C280" s="13"/>
      <c r="D280" s="6"/>
      <c r="E280" s="6"/>
      <c r="F280" s="7"/>
      <c r="G280" s="8" t="e">
        <f>VLOOKUP(F280,'controle saldo'!#REF!,3,FALSE)</f>
        <v>#REF!</v>
      </c>
      <c r="H280" s="7"/>
      <c r="I280" s="9"/>
      <c r="J280" s="10"/>
      <c r="K280" s="6"/>
      <c r="L280" s="6"/>
      <c r="M280" s="11"/>
      <c r="N280" s="12"/>
      <c r="O280" s="13"/>
      <c r="P280" s="6"/>
      <c r="Q280" s="6"/>
      <c r="R280" s="6"/>
    </row>
    <row r="281" spans="1:18" hidden="1" x14ac:dyDescent="0.25">
      <c r="A281" s="13"/>
      <c r="B281" s="13"/>
      <c r="C281" s="13"/>
      <c r="D281" s="6"/>
      <c r="E281" s="6"/>
      <c r="F281" s="7"/>
      <c r="G281" s="8" t="e">
        <f>VLOOKUP(F281,'controle saldo'!#REF!,3,FALSE)</f>
        <v>#REF!</v>
      </c>
      <c r="H281" s="7"/>
      <c r="I281" s="9"/>
      <c r="J281" s="10"/>
      <c r="K281" s="6"/>
      <c r="L281" s="6"/>
      <c r="M281" s="11"/>
      <c r="N281" s="12"/>
      <c r="O281" s="13"/>
      <c r="P281" s="6"/>
      <c r="Q281" s="6"/>
      <c r="R281" s="6"/>
    </row>
    <row r="282" spans="1:18" hidden="1" x14ac:dyDescent="0.25">
      <c r="A282" s="13"/>
      <c r="B282" s="13"/>
      <c r="C282" s="13"/>
      <c r="D282" s="6"/>
      <c r="E282" s="6"/>
      <c r="F282" s="7"/>
      <c r="G282" s="8" t="e">
        <f>VLOOKUP(F282,'controle saldo'!#REF!,3,FALSE)</f>
        <v>#REF!</v>
      </c>
      <c r="H282" s="7"/>
      <c r="I282" s="9"/>
      <c r="J282" s="10"/>
      <c r="K282" s="6"/>
      <c r="L282" s="6"/>
      <c r="M282" s="11"/>
      <c r="N282" s="12"/>
      <c r="O282" s="13"/>
      <c r="P282" s="6"/>
      <c r="Q282" s="6"/>
      <c r="R282" s="6"/>
    </row>
    <row r="283" spans="1:18" hidden="1" x14ac:dyDescent="0.25">
      <c r="A283" s="13"/>
      <c r="B283" s="13"/>
      <c r="C283" s="13"/>
      <c r="D283" s="6"/>
      <c r="E283" s="6"/>
      <c r="F283" s="7"/>
      <c r="G283" s="8" t="e">
        <f>VLOOKUP(F283,'controle saldo'!#REF!,3,FALSE)</f>
        <v>#REF!</v>
      </c>
      <c r="H283" s="7"/>
      <c r="I283" s="9"/>
      <c r="J283" s="10"/>
      <c r="K283" s="6"/>
      <c r="L283" s="6"/>
      <c r="M283" s="11"/>
      <c r="N283" s="12"/>
      <c r="O283" s="13"/>
      <c r="P283" s="6"/>
      <c r="Q283" s="6"/>
      <c r="R283" s="6"/>
    </row>
    <row r="284" spans="1:18" hidden="1" x14ac:dyDescent="0.25">
      <c r="A284" s="13"/>
      <c r="B284" s="13"/>
      <c r="C284" s="13"/>
      <c r="D284" s="6"/>
      <c r="E284" s="6"/>
      <c r="F284" s="7"/>
      <c r="G284" s="8" t="e">
        <f>VLOOKUP(F284,'controle saldo'!#REF!,3,FALSE)</f>
        <v>#REF!</v>
      </c>
      <c r="H284" s="7"/>
      <c r="I284" s="9"/>
      <c r="J284" s="10"/>
      <c r="K284" s="6"/>
      <c r="L284" s="6"/>
      <c r="M284" s="11"/>
      <c r="N284" s="12"/>
      <c r="O284" s="13"/>
      <c r="P284" s="6"/>
      <c r="Q284" s="6"/>
      <c r="R284" s="6"/>
    </row>
    <row r="285" spans="1:18" hidden="1" x14ac:dyDescent="0.25">
      <c r="A285" s="13"/>
      <c r="B285" s="13"/>
      <c r="C285" s="13"/>
      <c r="D285" s="6"/>
      <c r="E285" s="6"/>
      <c r="F285" s="7"/>
      <c r="G285" s="8" t="e">
        <f>VLOOKUP(F285,'controle saldo'!#REF!,3,FALSE)</f>
        <v>#REF!</v>
      </c>
      <c r="H285" s="7"/>
      <c r="I285" s="9"/>
      <c r="J285" s="10"/>
      <c r="K285" s="6"/>
      <c r="L285" s="6"/>
      <c r="M285" s="11"/>
      <c r="N285" s="12"/>
      <c r="O285" s="13"/>
      <c r="P285" s="6"/>
      <c r="Q285" s="6"/>
      <c r="R285" s="6"/>
    </row>
    <row r="286" spans="1:18" hidden="1" x14ac:dyDescent="0.25">
      <c r="A286" s="13"/>
      <c r="B286" s="13"/>
      <c r="C286" s="13"/>
      <c r="D286" s="6"/>
      <c r="E286" s="6"/>
      <c r="F286" s="7"/>
      <c r="G286" s="8" t="e">
        <f>VLOOKUP(F286,'controle saldo'!#REF!,3,FALSE)</f>
        <v>#REF!</v>
      </c>
      <c r="H286" s="7"/>
      <c r="I286" s="9"/>
      <c r="J286" s="10"/>
      <c r="K286" s="6"/>
      <c r="L286" s="6"/>
      <c r="M286" s="11"/>
      <c r="N286" s="12"/>
      <c r="O286" s="13"/>
      <c r="P286" s="6"/>
      <c r="Q286" s="6"/>
      <c r="R286" s="6"/>
    </row>
    <row r="287" spans="1:18" hidden="1" x14ac:dyDescent="0.25">
      <c r="A287" s="13"/>
      <c r="B287" s="13"/>
      <c r="C287" s="13"/>
      <c r="D287" s="6"/>
      <c r="E287" s="6"/>
      <c r="F287" s="7"/>
      <c r="G287" s="8" t="e">
        <f>VLOOKUP(F287,'controle saldo'!#REF!,3,FALSE)</f>
        <v>#REF!</v>
      </c>
      <c r="H287" s="7"/>
      <c r="I287" s="9"/>
      <c r="J287" s="10"/>
      <c r="K287" s="6"/>
      <c r="L287" s="6"/>
      <c r="M287" s="11"/>
      <c r="N287" s="12"/>
      <c r="O287" s="13"/>
      <c r="P287" s="6"/>
      <c r="Q287" s="6"/>
      <c r="R287" s="6"/>
    </row>
    <row r="288" spans="1:18" hidden="1" x14ac:dyDescent="0.25">
      <c r="A288" s="13"/>
      <c r="B288" s="13"/>
      <c r="C288" s="13"/>
      <c r="D288" s="6"/>
      <c r="E288" s="6"/>
      <c r="F288" s="7"/>
      <c r="G288" s="8" t="e">
        <f>VLOOKUP(F288,'controle saldo'!#REF!,3,FALSE)</f>
        <v>#REF!</v>
      </c>
      <c r="H288" s="7"/>
      <c r="I288" s="9"/>
      <c r="J288" s="10"/>
      <c r="K288" s="6"/>
      <c r="L288" s="6"/>
      <c r="M288" s="11"/>
      <c r="N288" s="12"/>
      <c r="O288" s="13"/>
      <c r="P288" s="6"/>
      <c r="Q288" s="6"/>
      <c r="R288" s="6"/>
    </row>
    <row r="289" spans="1:18" hidden="1" x14ac:dyDescent="0.25">
      <c r="A289" s="13"/>
      <c r="B289" s="13"/>
      <c r="C289" s="13"/>
      <c r="D289" s="6"/>
      <c r="E289" s="6"/>
      <c r="F289" s="7"/>
      <c r="G289" s="8" t="e">
        <f>VLOOKUP(F289,'controle saldo'!#REF!,3,FALSE)</f>
        <v>#REF!</v>
      </c>
      <c r="H289" s="7"/>
      <c r="I289" s="9"/>
      <c r="J289" s="10"/>
      <c r="K289" s="6"/>
      <c r="L289" s="6"/>
      <c r="M289" s="11"/>
      <c r="N289" s="12"/>
      <c r="O289" s="13"/>
      <c r="P289" s="6"/>
      <c r="Q289" s="6"/>
      <c r="R289" s="6"/>
    </row>
    <row r="290" spans="1:18" hidden="1" x14ac:dyDescent="0.25">
      <c r="A290" s="13"/>
      <c r="B290" s="13"/>
      <c r="C290" s="13"/>
      <c r="D290" s="6"/>
      <c r="E290" s="6"/>
      <c r="F290" s="7"/>
      <c r="G290" s="8" t="e">
        <f>VLOOKUP(F290,'controle saldo'!#REF!,3,FALSE)</f>
        <v>#REF!</v>
      </c>
      <c r="H290" s="7"/>
      <c r="I290" s="9"/>
      <c r="J290" s="10"/>
      <c r="K290" s="6"/>
      <c r="L290" s="6"/>
      <c r="M290" s="11"/>
      <c r="N290" s="12"/>
      <c r="O290" s="13"/>
      <c r="P290" s="6"/>
      <c r="Q290" s="6"/>
      <c r="R290" s="6"/>
    </row>
    <row r="291" spans="1:18" hidden="1" x14ac:dyDescent="0.25">
      <c r="A291" s="13"/>
      <c r="B291" s="13"/>
      <c r="C291" s="13"/>
      <c r="D291" s="6"/>
      <c r="E291" s="6"/>
      <c r="F291" s="7"/>
      <c r="G291" s="8" t="e">
        <f>VLOOKUP(F291,'controle saldo'!#REF!,3,FALSE)</f>
        <v>#REF!</v>
      </c>
      <c r="H291" s="7"/>
      <c r="I291" s="9"/>
      <c r="J291" s="10"/>
      <c r="K291" s="6"/>
      <c r="L291" s="6"/>
      <c r="M291" s="11"/>
      <c r="N291" s="12"/>
      <c r="O291" s="13"/>
      <c r="P291" s="6"/>
      <c r="Q291" s="6"/>
      <c r="R291" s="6"/>
    </row>
    <row r="292" spans="1:18" hidden="1" x14ac:dyDescent="0.25">
      <c r="A292" s="13"/>
      <c r="B292" s="13"/>
      <c r="C292" s="13"/>
      <c r="D292" s="6"/>
      <c r="E292" s="6"/>
      <c r="F292" s="7"/>
      <c r="G292" s="8" t="e">
        <f>VLOOKUP(F292,'controle saldo'!#REF!,3,FALSE)</f>
        <v>#REF!</v>
      </c>
      <c r="H292" s="7"/>
      <c r="I292" s="9"/>
      <c r="J292" s="10"/>
      <c r="K292" s="6"/>
      <c r="L292" s="6"/>
      <c r="M292" s="11"/>
      <c r="N292" s="12"/>
      <c r="O292" s="13"/>
      <c r="P292" s="6"/>
      <c r="Q292" s="6"/>
      <c r="R292" s="6"/>
    </row>
    <row r="293" spans="1:18" hidden="1" x14ac:dyDescent="0.25">
      <c r="A293" s="13"/>
      <c r="B293" s="13"/>
      <c r="C293" s="13"/>
      <c r="D293" s="6"/>
      <c r="E293" s="6"/>
      <c r="F293" s="7"/>
      <c r="G293" s="8" t="e">
        <f>VLOOKUP(F293,'controle saldo'!#REF!,3,FALSE)</f>
        <v>#REF!</v>
      </c>
      <c r="H293" s="7"/>
      <c r="I293" s="9"/>
      <c r="J293" s="10"/>
      <c r="K293" s="6"/>
      <c r="L293" s="6"/>
      <c r="M293" s="11"/>
      <c r="N293" s="12"/>
      <c r="O293" s="13"/>
      <c r="P293" s="6"/>
      <c r="Q293" s="6"/>
      <c r="R293" s="6"/>
    </row>
    <row r="294" spans="1:18" hidden="1" x14ac:dyDescent="0.25">
      <c r="A294" s="13"/>
      <c r="B294" s="13"/>
      <c r="C294" s="13"/>
      <c r="D294" s="6"/>
      <c r="E294" s="6"/>
      <c r="F294" s="7"/>
      <c r="G294" s="8" t="e">
        <f>VLOOKUP(F294,'controle saldo'!#REF!,3,FALSE)</f>
        <v>#REF!</v>
      </c>
      <c r="H294" s="7"/>
      <c r="I294" s="9"/>
      <c r="J294" s="10"/>
      <c r="K294" s="6"/>
      <c r="L294" s="6"/>
      <c r="M294" s="11"/>
      <c r="N294" s="12"/>
      <c r="O294" s="13"/>
      <c r="P294" s="6"/>
      <c r="Q294" s="6"/>
      <c r="R294" s="6"/>
    </row>
    <row r="295" spans="1:18" hidden="1" x14ac:dyDescent="0.25">
      <c r="A295" s="13"/>
      <c r="B295" s="13"/>
      <c r="C295" s="13"/>
      <c r="D295" s="6"/>
      <c r="E295" s="6"/>
      <c r="F295" s="7"/>
      <c r="G295" s="8" t="e">
        <f>VLOOKUP(F295,'controle saldo'!#REF!,3,FALSE)</f>
        <v>#REF!</v>
      </c>
      <c r="H295" s="7"/>
      <c r="I295" s="9"/>
      <c r="J295" s="10"/>
      <c r="K295" s="6"/>
      <c r="L295" s="6"/>
      <c r="M295" s="11"/>
      <c r="N295" s="12"/>
      <c r="O295" s="13"/>
      <c r="P295" s="6"/>
      <c r="Q295" s="6"/>
      <c r="R295" s="6"/>
    </row>
    <row r="296" spans="1:18" hidden="1" x14ac:dyDescent="0.25">
      <c r="A296" s="13"/>
      <c r="B296" s="13"/>
      <c r="C296" s="13"/>
      <c r="D296" s="6"/>
      <c r="E296" s="6"/>
      <c r="F296" s="7"/>
      <c r="G296" s="8" t="e">
        <f>VLOOKUP(F296,'controle saldo'!#REF!,3,FALSE)</f>
        <v>#REF!</v>
      </c>
      <c r="H296" s="7"/>
      <c r="I296" s="9"/>
      <c r="J296" s="10"/>
      <c r="K296" s="6"/>
      <c r="L296" s="6"/>
      <c r="M296" s="11"/>
      <c r="N296" s="12"/>
      <c r="O296" s="13"/>
      <c r="P296" s="6"/>
      <c r="Q296" s="6"/>
      <c r="R296" s="6"/>
    </row>
    <row r="297" spans="1:18" hidden="1" x14ac:dyDescent="0.25">
      <c r="A297" s="13"/>
      <c r="B297" s="13"/>
      <c r="C297" s="13"/>
      <c r="D297" s="6"/>
      <c r="E297" s="6"/>
      <c r="F297" s="7"/>
      <c r="G297" s="8" t="e">
        <f>VLOOKUP(F297,'controle saldo'!#REF!,3,FALSE)</f>
        <v>#REF!</v>
      </c>
      <c r="H297" s="7"/>
      <c r="I297" s="9"/>
      <c r="J297" s="10"/>
      <c r="K297" s="6"/>
      <c r="L297" s="6"/>
      <c r="M297" s="11"/>
      <c r="N297" s="12"/>
      <c r="O297" s="13"/>
      <c r="P297" s="6"/>
      <c r="Q297" s="6"/>
      <c r="R297" s="6"/>
    </row>
    <row r="298" spans="1:18" hidden="1" x14ac:dyDescent="0.25">
      <c r="A298" s="13"/>
      <c r="B298" s="13"/>
      <c r="C298" s="13"/>
      <c r="D298" s="6"/>
      <c r="E298" s="6"/>
      <c r="F298" s="7"/>
      <c r="G298" s="8" t="e">
        <f>VLOOKUP(F298,'controle saldo'!#REF!,3,FALSE)</f>
        <v>#REF!</v>
      </c>
      <c r="H298" s="7"/>
      <c r="I298" s="9"/>
      <c r="J298" s="10"/>
      <c r="K298" s="6"/>
      <c r="L298" s="6"/>
      <c r="M298" s="11"/>
      <c r="N298" s="12"/>
      <c r="O298" s="13"/>
      <c r="P298" s="6"/>
      <c r="Q298" s="6"/>
      <c r="R298" s="6"/>
    </row>
    <row r="299" spans="1:18" hidden="1" x14ac:dyDescent="0.25">
      <c r="A299" s="13"/>
      <c r="B299" s="13"/>
      <c r="C299" s="13"/>
      <c r="D299" s="6"/>
      <c r="E299" s="6"/>
      <c r="F299" s="7"/>
      <c r="G299" s="8" t="e">
        <f>VLOOKUP(F299,'controle saldo'!#REF!,3,FALSE)</f>
        <v>#REF!</v>
      </c>
      <c r="H299" s="7"/>
      <c r="I299" s="9"/>
      <c r="J299" s="10"/>
      <c r="K299" s="6"/>
      <c r="L299" s="6"/>
      <c r="M299" s="11"/>
      <c r="N299" s="12"/>
      <c r="O299" s="13"/>
      <c r="P299" s="6"/>
      <c r="Q299" s="6"/>
      <c r="R299" s="6"/>
    </row>
    <row r="300" spans="1:18" hidden="1" x14ac:dyDescent="0.25">
      <c r="A300" s="13"/>
      <c r="B300" s="13"/>
      <c r="C300" s="13"/>
      <c r="D300" s="6"/>
      <c r="E300" s="6"/>
      <c r="F300" s="7"/>
      <c r="G300" s="8" t="e">
        <f>VLOOKUP(F300,'controle saldo'!#REF!,3,FALSE)</f>
        <v>#REF!</v>
      </c>
      <c r="H300" s="7"/>
      <c r="I300" s="9"/>
      <c r="J300" s="10"/>
      <c r="K300" s="6"/>
      <c r="L300" s="6"/>
      <c r="M300" s="11"/>
      <c r="N300" s="12"/>
      <c r="O300" s="13"/>
      <c r="P300" s="6"/>
      <c r="Q300" s="6"/>
      <c r="R300" s="6"/>
    </row>
    <row r="301" spans="1:18" hidden="1" x14ac:dyDescent="0.25">
      <c r="A301" s="13"/>
      <c r="B301" s="13"/>
      <c r="C301" s="13"/>
      <c r="D301" s="6"/>
      <c r="E301" s="6"/>
      <c r="F301" s="7"/>
      <c r="G301" s="8" t="e">
        <f>VLOOKUP(F301,'controle saldo'!#REF!,3,FALSE)</f>
        <v>#REF!</v>
      </c>
      <c r="H301" s="7"/>
      <c r="I301" s="9"/>
      <c r="J301" s="10"/>
      <c r="K301" s="6"/>
      <c r="L301" s="6"/>
      <c r="M301" s="11"/>
      <c r="N301" s="12"/>
      <c r="O301" s="13"/>
      <c r="P301" s="6"/>
      <c r="Q301" s="6"/>
      <c r="R301" s="6"/>
    </row>
    <row r="302" spans="1:18" hidden="1" x14ac:dyDescent="0.25">
      <c r="A302" s="13"/>
      <c r="B302" s="13"/>
      <c r="C302" s="13"/>
      <c r="D302" s="6"/>
      <c r="E302" s="6"/>
      <c r="F302" s="7"/>
      <c r="G302" s="8" t="e">
        <f>VLOOKUP(F302,'controle saldo'!#REF!,3,FALSE)</f>
        <v>#REF!</v>
      </c>
      <c r="H302" s="7"/>
      <c r="I302" s="9"/>
      <c r="J302" s="10"/>
      <c r="K302" s="6"/>
      <c r="L302" s="6"/>
      <c r="M302" s="11"/>
      <c r="N302" s="12"/>
      <c r="O302" s="13"/>
      <c r="P302" s="6"/>
      <c r="Q302" s="6"/>
      <c r="R302" s="6"/>
    </row>
    <row r="303" spans="1:18" hidden="1" x14ac:dyDescent="0.25">
      <c r="A303" s="13"/>
      <c r="B303" s="13"/>
      <c r="C303" s="13"/>
      <c r="D303" s="6"/>
      <c r="E303" s="6"/>
      <c r="F303" s="7"/>
      <c r="G303" s="8" t="e">
        <f>VLOOKUP(F303,'controle saldo'!#REF!,3,FALSE)</f>
        <v>#REF!</v>
      </c>
      <c r="H303" s="7"/>
      <c r="I303" s="9"/>
      <c r="J303" s="10"/>
      <c r="K303" s="6"/>
      <c r="L303" s="6"/>
      <c r="M303" s="11"/>
      <c r="N303" s="12"/>
      <c r="O303" s="13"/>
      <c r="P303" s="6"/>
      <c r="Q303" s="6"/>
      <c r="R303" s="6"/>
    </row>
    <row r="304" spans="1:18" hidden="1" x14ac:dyDescent="0.25">
      <c r="A304" s="13"/>
      <c r="B304" s="13"/>
      <c r="C304" s="13"/>
      <c r="D304" s="6"/>
      <c r="E304" s="6"/>
      <c r="F304" s="7"/>
      <c r="G304" s="8" t="e">
        <f>VLOOKUP(F304,'controle saldo'!#REF!,3,FALSE)</f>
        <v>#REF!</v>
      </c>
      <c r="H304" s="7"/>
      <c r="I304" s="9"/>
      <c r="J304" s="10"/>
      <c r="K304" s="6"/>
      <c r="L304" s="6"/>
      <c r="M304" s="11"/>
      <c r="N304" s="12"/>
      <c r="O304" s="13"/>
      <c r="P304" s="6"/>
      <c r="Q304" s="6"/>
      <c r="R304" s="6"/>
    </row>
    <row r="305" spans="1:18" hidden="1" x14ac:dyDescent="0.25">
      <c r="A305" s="13"/>
      <c r="B305" s="13"/>
      <c r="C305" s="13"/>
      <c r="D305" s="6"/>
      <c r="E305" s="6"/>
      <c r="F305" s="7"/>
      <c r="G305" s="8" t="e">
        <f>VLOOKUP(F305,'controle saldo'!#REF!,3,FALSE)</f>
        <v>#REF!</v>
      </c>
      <c r="H305" s="7"/>
      <c r="I305" s="9"/>
      <c r="J305" s="10"/>
      <c r="K305" s="6"/>
      <c r="L305" s="6"/>
      <c r="M305" s="11"/>
      <c r="N305" s="12"/>
      <c r="O305" s="13"/>
      <c r="P305" s="6"/>
      <c r="Q305" s="6"/>
      <c r="R305" s="6"/>
    </row>
    <row r="306" spans="1:18" hidden="1" x14ac:dyDescent="0.25">
      <c r="A306" s="13"/>
      <c r="B306" s="13"/>
      <c r="C306" s="13"/>
      <c r="D306" s="6"/>
      <c r="E306" s="6"/>
      <c r="F306" s="7"/>
      <c r="G306" s="8" t="e">
        <f>VLOOKUP(F306,'controle saldo'!#REF!,3,FALSE)</f>
        <v>#REF!</v>
      </c>
      <c r="H306" s="7"/>
      <c r="I306" s="9"/>
      <c r="J306" s="10"/>
      <c r="K306" s="6"/>
      <c r="L306" s="6"/>
      <c r="M306" s="11"/>
      <c r="N306" s="12"/>
      <c r="O306" s="13"/>
      <c r="P306" s="6"/>
      <c r="Q306" s="6"/>
      <c r="R306" s="6"/>
    </row>
    <row r="307" spans="1:18" hidden="1" x14ac:dyDescent="0.25">
      <c r="A307" s="13"/>
      <c r="B307" s="13"/>
      <c r="C307" s="13"/>
      <c r="D307" s="6"/>
      <c r="E307" s="6"/>
      <c r="F307" s="7"/>
      <c r="G307" s="8" t="e">
        <f>VLOOKUP(F307,'controle saldo'!#REF!,3,FALSE)</f>
        <v>#REF!</v>
      </c>
      <c r="H307" s="7"/>
      <c r="I307" s="9"/>
      <c r="J307" s="10"/>
      <c r="K307" s="6"/>
      <c r="L307" s="6"/>
      <c r="M307" s="11"/>
      <c r="N307" s="12"/>
      <c r="O307" s="13"/>
      <c r="P307" s="6"/>
      <c r="Q307" s="6"/>
      <c r="R307" s="6"/>
    </row>
    <row r="308" spans="1:18" hidden="1" x14ac:dyDescent="0.25">
      <c r="A308" s="13"/>
      <c r="B308" s="13"/>
      <c r="C308" s="13"/>
      <c r="D308" s="6"/>
      <c r="E308" s="6"/>
      <c r="F308" s="7"/>
      <c r="G308" s="8" t="e">
        <f>VLOOKUP(F308,'controle saldo'!#REF!,3,FALSE)</f>
        <v>#REF!</v>
      </c>
      <c r="H308" s="7"/>
      <c r="I308" s="9"/>
      <c r="J308" s="10"/>
      <c r="K308" s="6"/>
      <c r="L308" s="6"/>
      <c r="M308" s="11"/>
      <c r="N308" s="12"/>
      <c r="O308" s="13"/>
      <c r="P308" s="6"/>
      <c r="Q308" s="6"/>
      <c r="R308" s="6"/>
    </row>
    <row r="309" spans="1:18" hidden="1" x14ac:dyDescent="0.25">
      <c r="A309" s="13"/>
      <c r="B309" s="13"/>
      <c r="C309" s="13"/>
      <c r="D309" s="6"/>
      <c r="E309" s="6"/>
      <c r="F309" s="7"/>
      <c r="G309" s="8" t="e">
        <f>VLOOKUP(F309,'controle saldo'!#REF!,3,FALSE)</f>
        <v>#REF!</v>
      </c>
      <c r="H309" s="7"/>
      <c r="I309" s="9"/>
      <c r="J309" s="10"/>
      <c r="K309" s="6"/>
      <c r="L309" s="6"/>
      <c r="M309" s="11"/>
      <c r="N309" s="12"/>
      <c r="O309" s="13"/>
      <c r="P309" s="6"/>
      <c r="Q309" s="6"/>
      <c r="R309" s="6"/>
    </row>
    <row r="310" spans="1:18" hidden="1" x14ac:dyDescent="0.25">
      <c r="A310" s="13"/>
      <c r="B310" s="13"/>
      <c r="C310" s="13"/>
      <c r="D310" s="6"/>
      <c r="E310" s="6"/>
      <c r="F310" s="7"/>
      <c r="G310" s="8" t="e">
        <f>VLOOKUP(F310,'controle saldo'!#REF!,3,FALSE)</f>
        <v>#REF!</v>
      </c>
      <c r="H310" s="7"/>
      <c r="I310" s="9"/>
      <c r="J310" s="10"/>
      <c r="K310" s="6"/>
      <c r="L310" s="6"/>
      <c r="M310" s="11"/>
      <c r="N310" s="12"/>
      <c r="O310" s="13"/>
      <c r="P310" s="6"/>
      <c r="Q310" s="6"/>
      <c r="R310" s="6"/>
    </row>
    <row r="311" spans="1:18" hidden="1" x14ac:dyDescent="0.25">
      <c r="A311" s="13"/>
      <c r="B311" s="13"/>
      <c r="C311" s="13"/>
      <c r="D311" s="6"/>
      <c r="E311" s="6"/>
      <c r="F311" s="7"/>
      <c r="G311" s="8" t="e">
        <f>VLOOKUP(F311,'controle saldo'!#REF!,3,FALSE)</f>
        <v>#REF!</v>
      </c>
      <c r="H311" s="7"/>
      <c r="I311" s="9"/>
      <c r="J311" s="10"/>
      <c r="K311" s="6"/>
      <c r="L311" s="6"/>
      <c r="M311" s="11"/>
      <c r="N311" s="12"/>
      <c r="O311" s="13"/>
      <c r="P311" s="6"/>
      <c r="Q311" s="6"/>
      <c r="R311" s="6"/>
    </row>
    <row r="312" spans="1:18" hidden="1" x14ac:dyDescent="0.25">
      <c r="A312" s="13"/>
      <c r="B312" s="13"/>
      <c r="C312" s="13"/>
      <c r="D312" s="6"/>
      <c r="E312" s="6"/>
      <c r="F312" s="7"/>
      <c r="G312" s="8" t="e">
        <f>VLOOKUP(F312,'controle saldo'!#REF!,3,FALSE)</f>
        <v>#REF!</v>
      </c>
      <c r="H312" s="7"/>
      <c r="I312" s="9"/>
      <c r="J312" s="10"/>
      <c r="K312" s="6"/>
      <c r="L312" s="6"/>
      <c r="M312" s="11"/>
      <c r="N312" s="12"/>
      <c r="O312" s="13"/>
      <c r="P312" s="6"/>
      <c r="Q312" s="6"/>
      <c r="R312" s="6"/>
    </row>
    <row r="313" spans="1:18" hidden="1" x14ac:dyDescent="0.25">
      <c r="A313" s="13"/>
      <c r="B313" s="13"/>
      <c r="C313" s="13"/>
      <c r="D313" s="6"/>
      <c r="E313" s="6"/>
      <c r="F313" s="7"/>
      <c r="G313" s="8" t="e">
        <f>VLOOKUP(F313,'controle saldo'!#REF!,3,FALSE)</f>
        <v>#REF!</v>
      </c>
      <c r="H313" s="7"/>
      <c r="I313" s="9"/>
      <c r="J313" s="10"/>
      <c r="K313" s="6"/>
      <c r="L313" s="6"/>
      <c r="M313" s="11"/>
      <c r="N313" s="12"/>
      <c r="O313" s="13"/>
      <c r="P313" s="6"/>
      <c r="Q313" s="6"/>
      <c r="R313" s="6"/>
    </row>
    <row r="314" spans="1:18" hidden="1" x14ac:dyDescent="0.25">
      <c r="A314" s="13"/>
      <c r="B314" s="13"/>
      <c r="C314" s="13"/>
      <c r="D314" s="6"/>
      <c r="E314" s="6"/>
      <c r="F314" s="7"/>
      <c r="G314" s="8" t="e">
        <f>VLOOKUP(F314,'controle saldo'!#REF!,3,FALSE)</f>
        <v>#REF!</v>
      </c>
      <c r="H314" s="7"/>
      <c r="I314" s="9"/>
      <c r="J314" s="10"/>
      <c r="K314" s="6"/>
      <c r="L314" s="6"/>
      <c r="M314" s="11"/>
      <c r="N314" s="12"/>
      <c r="O314" s="13"/>
      <c r="P314" s="6"/>
      <c r="Q314" s="6"/>
      <c r="R314" s="6"/>
    </row>
    <row r="315" spans="1:18" hidden="1" x14ac:dyDescent="0.25">
      <c r="A315" s="13"/>
      <c r="B315" s="13"/>
      <c r="C315" s="13"/>
      <c r="D315" s="6"/>
      <c r="E315" s="6"/>
      <c r="F315" s="7"/>
      <c r="G315" s="8" t="e">
        <f>VLOOKUP(F315,'controle saldo'!#REF!,3,FALSE)</f>
        <v>#REF!</v>
      </c>
      <c r="H315" s="7"/>
      <c r="I315" s="9"/>
      <c r="J315" s="10"/>
      <c r="K315" s="6"/>
      <c r="L315" s="6"/>
      <c r="M315" s="11"/>
      <c r="N315" s="12"/>
      <c r="O315" s="13"/>
      <c r="P315" s="6"/>
      <c r="Q315" s="6"/>
      <c r="R315" s="6"/>
    </row>
    <row r="316" spans="1:18" hidden="1" x14ac:dyDescent="0.25">
      <c r="A316" s="13"/>
      <c r="B316" s="13"/>
      <c r="C316" s="13"/>
      <c r="D316" s="6"/>
      <c r="E316" s="6"/>
      <c r="F316" s="7"/>
      <c r="G316" s="8" t="e">
        <f>VLOOKUP(F316,'controle saldo'!#REF!,3,FALSE)</f>
        <v>#REF!</v>
      </c>
      <c r="H316" s="7"/>
      <c r="I316" s="9"/>
      <c r="J316" s="10"/>
      <c r="K316" s="6"/>
      <c r="L316" s="6"/>
      <c r="M316" s="11"/>
      <c r="N316" s="12"/>
      <c r="O316" s="13"/>
      <c r="P316" s="6"/>
      <c r="Q316" s="6"/>
      <c r="R316" s="6"/>
    </row>
    <row r="317" spans="1:18" hidden="1" x14ac:dyDescent="0.25">
      <c r="A317" s="13"/>
      <c r="B317" s="13"/>
      <c r="C317" s="13"/>
      <c r="D317" s="6"/>
      <c r="E317" s="6"/>
      <c r="F317" s="7"/>
      <c r="G317" s="8" t="e">
        <f>VLOOKUP(F317,'controle saldo'!#REF!,3,FALSE)</f>
        <v>#REF!</v>
      </c>
      <c r="H317" s="7"/>
      <c r="I317" s="9"/>
      <c r="J317" s="10"/>
      <c r="K317" s="6"/>
      <c r="L317" s="6"/>
      <c r="M317" s="11"/>
      <c r="N317" s="12"/>
      <c r="O317" s="13"/>
      <c r="P317" s="6"/>
      <c r="Q317" s="6"/>
      <c r="R317" s="6"/>
    </row>
    <row r="318" spans="1:18" hidden="1" x14ac:dyDescent="0.25">
      <c r="A318" s="13"/>
      <c r="B318" s="13"/>
      <c r="C318" s="13"/>
      <c r="D318" s="6"/>
      <c r="E318" s="6"/>
      <c r="F318" s="7"/>
      <c r="G318" s="8" t="e">
        <f>VLOOKUP(F318,'controle saldo'!#REF!,3,FALSE)</f>
        <v>#REF!</v>
      </c>
      <c r="H318" s="7"/>
      <c r="I318" s="9"/>
      <c r="J318" s="10"/>
      <c r="K318" s="6"/>
      <c r="L318" s="6"/>
      <c r="M318" s="11"/>
      <c r="N318" s="12"/>
      <c r="O318" s="13"/>
      <c r="P318" s="6"/>
      <c r="Q318" s="6"/>
      <c r="R318" s="6"/>
    </row>
    <row r="319" spans="1:18" hidden="1" x14ac:dyDescent="0.25">
      <c r="A319" s="13"/>
      <c r="B319" s="13"/>
      <c r="C319" s="13"/>
      <c r="D319" s="6"/>
      <c r="E319" s="6"/>
      <c r="F319" s="7"/>
      <c r="G319" s="8" t="e">
        <f>VLOOKUP(F319,'controle saldo'!#REF!,3,FALSE)</f>
        <v>#REF!</v>
      </c>
      <c r="H319" s="7"/>
      <c r="I319" s="9"/>
      <c r="J319" s="10"/>
      <c r="K319" s="6"/>
      <c r="L319" s="6"/>
      <c r="M319" s="11"/>
      <c r="N319" s="12"/>
      <c r="O319" s="13"/>
      <c r="P319" s="6"/>
      <c r="Q319" s="6"/>
      <c r="R319" s="6"/>
    </row>
    <row r="320" spans="1:18" hidden="1" x14ac:dyDescent="0.25">
      <c r="A320" s="13"/>
      <c r="B320" s="13"/>
      <c r="C320" s="13"/>
      <c r="D320" s="6"/>
      <c r="E320" s="6"/>
      <c r="F320" s="7"/>
      <c r="G320" s="8" t="e">
        <f>VLOOKUP(F320,'controle saldo'!#REF!,3,FALSE)</f>
        <v>#REF!</v>
      </c>
      <c r="H320" s="7"/>
      <c r="I320" s="9"/>
      <c r="J320" s="10"/>
      <c r="K320" s="6"/>
      <c r="L320" s="6"/>
      <c r="M320" s="11"/>
      <c r="N320" s="12"/>
      <c r="O320" s="13"/>
      <c r="P320" s="6"/>
      <c r="Q320" s="6"/>
      <c r="R320" s="6"/>
    </row>
    <row r="321" spans="1:18" hidden="1" x14ac:dyDescent="0.25">
      <c r="A321" s="13"/>
      <c r="B321" s="13"/>
      <c r="C321" s="13"/>
      <c r="D321" s="6"/>
      <c r="E321" s="6"/>
      <c r="F321" s="7"/>
      <c r="G321" s="8" t="e">
        <f>VLOOKUP(F321,'controle saldo'!#REF!,3,FALSE)</f>
        <v>#REF!</v>
      </c>
      <c r="H321" s="7"/>
      <c r="I321" s="9"/>
      <c r="J321" s="10"/>
      <c r="K321" s="6"/>
      <c r="L321" s="6"/>
      <c r="M321" s="11"/>
      <c r="N321" s="12"/>
      <c r="O321" s="13"/>
      <c r="P321" s="6"/>
      <c r="Q321" s="6"/>
      <c r="R321" s="6"/>
    </row>
    <row r="322" spans="1:18" hidden="1" x14ac:dyDescent="0.25">
      <c r="A322" s="13"/>
      <c r="B322" s="13"/>
      <c r="C322" s="13"/>
      <c r="D322" s="6"/>
      <c r="E322" s="6"/>
      <c r="F322" s="7"/>
      <c r="G322" s="8" t="e">
        <f>VLOOKUP(F322,'controle saldo'!#REF!,3,FALSE)</f>
        <v>#REF!</v>
      </c>
      <c r="H322" s="7"/>
      <c r="I322" s="9"/>
      <c r="J322" s="10"/>
      <c r="K322" s="6"/>
      <c r="L322" s="6"/>
      <c r="M322" s="11"/>
      <c r="N322" s="12"/>
      <c r="O322" s="13"/>
      <c r="P322" s="6"/>
      <c r="Q322" s="6"/>
      <c r="R322" s="6"/>
    </row>
    <row r="323" spans="1:18" hidden="1" x14ac:dyDescent="0.25">
      <c r="A323" s="13"/>
      <c r="B323" s="13"/>
      <c r="C323" s="13"/>
      <c r="D323" s="6"/>
      <c r="E323" s="6"/>
      <c r="F323" s="7"/>
      <c r="G323" s="8" t="e">
        <f>VLOOKUP(F323,'controle saldo'!#REF!,3,FALSE)</f>
        <v>#REF!</v>
      </c>
      <c r="H323" s="7"/>
      <c r="I323" s="9"/>
      <c r="J323" s="10"/>
      <c r="K323" s="6"/>
      <c r="L323" s="6"/>
      <c r="M323" s="11"/>
      <c r="N323" s="12"/>
      <c r="O323" s="13"/>
      <c r="P323" s="6"/>
      <c r="Q323" s="6"/>
      <c r="R323" s="6"/>
    </row>
    <row r="324" spans="1:18" hidden="1" x14ac:dyDescent="0.25">
      <c r="A324" s="13"/>
      <c r="B324" s="13"/>
      <c r="C324" s="13"/>
      <c r="D324" s="6"/>
      <c r="E324" s="6"/>
      <c r="F324" s="7"/>
      <c r="G324" s="8" t="e">
        <f>VLOOKUP(F324,'controle saldo'!#REF!,3,FALSE)</f>
        <v>#REF!</v>
      </c>
      <c r="H324" s="7"/>
      <c r="I324" s="9"/>
      <c r="J324" s="10"/>
      <c r="K324" s="6"/>
      <c r="L324" s="6"/>
      <c r="M324" s="11"/>
      <c r="N324" s="12"/>
      <c r="O324" s="13"/>
      <c r="P324" s="6"/>
      <c r="Q324" s="6"/>
      <c r="R324" s="6"/>
    </row>
    <row r="325" spans="1:18" hidden="1" x14ac:dyDescent="0.25">
      <c r="A325" s="13"/>
      <c r="B325" s="13"/>
      <c r="C325" s="13"/>
      <c r="D325" s="6"/>
      <c r="E325" s="6"/>
      <c r="F325" s="7"/>
      <c r="G325" s="8" t="e">
        <f>VLOOKUP(F325,'controle saldo'!#REF!,3,FALSE)</f>
        <v>#REF!</v>
      </c>
      <c r="H325" s="7"/>
      <c r="I325" s="9"/>
      <c r="J325" s="10"/>
      <c r="K325" s="6"/>
      <c r="L325" s="6"/>
      <c r="M325" s="11"/>
      <c r="N325" s="12"/>
      <c r="O325" s="13"/>
      <c r="P325" s="6"/>
      <c r="Q325" s="6"/>
      <c r="R325" s="6"/>
    </row>
    <row r="326" spans="1:18" hidden="1" x14ac:dyDescent="0.25">
      <c r="A326" s="13"/>
      <c r="B326" s="13"/>
      <c r="C326" s="13"/>
      <c r="D326" s="6"/>
      <c r="E326" s="6"/>
      <c r="F326" s="7"/>
      <c r="G326" s="8" t="e">
        <f>VLOOKUP(F326,'controle saldo'!#REF!,3,FALSE)</f>
        <v>#REF!</v>
      </c>
      <c r="H326" s="7"/>
      <c r="I326" s="9"/>
      <c r="J326" s="10"/>
      <c r="K326" s="6"/>
      <c r="L326" s="6"/>
      <c r="M326" s="11"/>
      <c r="N326" s="12"/>
      <c r="O326" s="13"/>
      <c r="P326" s="6"/>
      <c r="Q326" s="6"/>
      <c r="R326" s="6"/>
    </row>
    <row r="327" spans="1:18" hidden="1" x14ac:dyDescent="0.25">
      <c r="A327" s="13"/>
      <c r="B327" s="13"/>
      <c r="C327" s="13"/>
      <c r="D327" s="6"/>
      <c r="E327" s="6"/>
      <c r="F327" s="7"/>
      <c r="G327" s="8" t="e">
        <f>VLOOKUP(F327,'controle saldo'!#REF!,3,FALSE)</f>
        <v>#REF!</v>
      </c>
      <c r="H327" s="7"/>
      <c r="I327" s="9"/>
      <c r="J327" s="10"/>
      <c r="K327" s="6"/>
      <c r="L327" s="6"/>
      <c r="M327" s="11"/>
      <c r="N327" s="12"/>
      <c r="O327" s="13"/>
      <c r="P327" s="6"/>
      <c r="Q327" s="6"/>
      <c r="R327" s="6"/>
    </row>
    <row r="328" spans="1:18" hidden="1" x14ac:dyDescent="0.25">
      <c r="A328" s="13"/>
      <c r="B328" s="13"/>
      <c r="C328" s="13"/>
      <c r="D328" s="6"/>
      <c r="E328" s="6"/>
      <c r="F328" s="7"/>
      <c r="G328" s="8" t="e">
        <f>VLOOKUP(F328,'controle saldo'!#REF!,3,FALSE)</f>
        <v>#REF!</v>
      </c>
      <c r="H328" s="7"/>
      <c r="I328" s="9"/>
      <c r="J328" s="10"/>
      <c r="K328" s="6"/>
      <c r="L328" s="6"/>
      <c r="M328" s="11"/>
      <c r="N328" s="12"/>
      <c r="O328" s="13"/>
      <c r="P328" s="6"/>
      <c r="Q328" s="6"/>
      <c r="R328" s="6"/>
    </row>
    <row r="329" spans="1:18" hidden="1" x14ac:dyDescent="0.25">
      <c r="A329" s="13"/>
      <c r="B329" s="13"/>
      <c r="C329" s="13"/>
      <c r="D329" s="6"/>
      <c r="E329" s="6"/>
      <c r="F329" s="7"/>
      <c r="G329" s="8" t="e">
        <f>VLOOKUP(F329,'controle saldo'!#REF!,3,FALSE)</f>
        <v>#REF!</v>
      </c>
      <c r="H329" s="7"/>
      <c r="I329" s="9"/>
      <c r="J329" s="10"/>
      <c r="K329" s="6"/>
      <c r="L329" s="6"/>
      <c r="M329" s="11"/>
      <c r="N329" s="12"/>
      <c r="O329" s="13"/>
      <c r="P329" s="6"/>
      <c r="Q329" s="6"/>
      <c r="R329" s="6"/>
    </row>
    <row r="330" spans="1:18" hidden="1" x14ac:dyDescent="0.25">
      <c r="A330" s="13"/>
      <c r="B330" s="13"/>
      <c r="C330" s="13"/>
      <c r="D330" s="6"/>
      <c r="E330" s="6"/>
      <c r="F330" s="7"/>
      <c r="G330" s="8" t="e">
        <f>VLOOKUP(F330,'controle saldo'!#REF!,3,FALSE)</f>
        <v>#REF!</v>
      </c>
      <c r="H330" s="7"/>
      <c r="I330" s="9"/>
      <c r="J330" s="10"/>
      <c r="K330" s="6"/>
      <c r="L330" s="6"/>
      <c r="M330" s="11"/>
      <c r="N330" s="12"/>
      <c r="O330" s="13"/>
      <c r="P330" s="6"/>
      <c r="Q330" s="6"/>
      <c r="R330" s="6"/>
    </row>
    <row r="331" spans="1:18" hidden="1" x14ac:dyDescent="0.25">
      <c r="A331" s="13"/>
      <c r="B331" s="13"/>
      <c r="C331" s="13"/>
      <c r="D331" s="6"/>
      <c r="E331" s="6"/>
      <c r="F331" s="7"/>
      <c r="G331" s="8" t="e">
        <f>VLOOKUP(F331,'controle saldo'!#REF!,3,FALSE)</f>
        <v>#REF!</v>
      </c>
      <c r="H331" s="7"/>
      <c r="I331" s="9"/>
      <c r="J331" s="10"/>
      <c r="K331" s="6"/>
      <c r="L331" s="6"/>
      <c r="M331" s="11"/>
      <c r="N331" s="12"/>
      <c r="O331" s="13"/>
      <c r="P331" s="6"/>
      <c r="Q331" s="6"/>
      <c r="R331" s="6"/>
    </row>
    <row r="332" spans="1:18" hidden="1" x14ac:dyDescent="0.25">
      <c r="A332" s="13"/>
      <c r="B332" s="13"/>
      <c r="C332" s="13"/>
      <c r="D332" s="6"/>
      <c r="E332" s="6"/>
      <c r="F332" s="7"/>
      <c r="G332" s="8" t="e">
        <f>VLOOKUP(F332,'controle saldo'!#REF!,3,FALSE)</f>
        <v>#REF!</v>
      </c>
      <c r="H332" s="7"/>
      <c r="I332" s="9"/>
      <c r="J332" s="10"/>
      <c r="K332" s="6"/>
      <c r="L332" s="6"/>
      <c r="M332" s="11"/>
      <c r="N332" s="12"/>
      <c r="O332" s="13"/>
      <c r="P332" s="6"/>
      <c r="Q332" s="6"/>
      <c r="R332" s="6"/>
    </row>
    <row r="333" spans="1:18" hidden="1" x14ac:dyDescent="0.25">
      <c r="A333" s="13"/>
      <c r="B333" s="13"/>
      <c r="C333" s="13"/>
      <c r="D333" s="6"/>
      <c r="E333" s="6"/>
      <c r="F333" s="7"/>
      <c r="G333" s="8" t="e">
        <f>VLOOKUP(F333,'controle saldo'!#REF!,3,FALSE)</f>
        <v>#REF!</v>
      </c>
      <c r="H333" s="7"/>
      <c r="I333" s="9"/>
      <c r="J333" s="10"/>
      <c r="K333" s="6"/>
      <c r="L333" s="6"/>
      <c r="M333" s="11"/>
      <c r="N333" s="12"/>
      <c r="O333" s="13"/>
      <c r="P333" s="6"/>
      <c r="Q333" s="6"/>
      <c r="R333" s="6"/>
    </row>
    <row r="334" spans="1:18" hidden="1" x14ac:dyDescent="0.25">
      <c r="A334" s="13"/>
      <c r="B334" s="13"/>
      <c r="C334" s="13"/>
      <c r="D334" s="6"/>
      <c r="E334" s="6"/>
      <c r="F334" s="7"/>
      <c r="G334" s="8" t="e">
        <f>VLOOKUP(F334,'controle saldo'!#REF!,3,FALSE)</f>
        <v>#REF!</v>
      </c>
      <c r="H334" s="7"/>
      <c r="I334" s="9"/>
      <c r="J334" s="10"/>
      <c r="K334" s="6"/>
      <c r="L334" s="6"/>
      <c r="M334" s="11"/>
      <c r="N334" s="12"/>
      <c r="O334" s="13"/>
      <c r="P334" s="6"/>
      <c r="Q334" s="6"/>
      <c r="R334" s="6"/>
    </row>
    <row r="335" spans="1:18" hidden="1" x14ac:dyDescent="0.25">
      <c r="A335" s="13"/>
      <c r="B335" s="13"/>
      <c r="C335" s="13"/>
      <c r="D335" s="6"/>
      <c r="E335" s="6"/>
      <c r="F335" s="7"/>
      <c r="G335" s="8" t="e">
        <f>VLOOKUP(F335,'controle saldo'!#REF!,3,FALSE)</f>
        <v>#REF!</v>
      </c>
      <c r="H335" s="7"/>
      <c r="I335" s="9"/>
      <c r="J335" s="10"/>
      <c r="K335" s="6"/>
      <c r="L335" s="6"/>
      <c r="M335" s="11"/>
      <c r="N335" s="12"/>
      <c r="O335" s="13"/>
      <c r="P335" s="6"/>
      <c r="Q335" s="6"/>
      <c r="R335" s="6"/>
    </row>
    <row r="336" spans="1:18" hidden="1" x14ac:dyDescent="0.25">
      <c r="A336" s="13"/>
      <c r="B336" s="13"/>
      <c r="C336" s="13"/>
      <c r="D336" s="6"/>
      <c r="E336" s="6"/>
      <c r="F336" s="7"/>
      <c r="G336" s="8" t="e">
        <f>VLOOKUP(F336,'controle saldo'!#REF!,3,FALSE)</f>
        <v>#REF!</v>
      </c>
      <c r="H336" s="7"/>
      <c r="I336" s="9"/>
      <c r="J336" s="10"/>
      <c r="K336" s="6"/>
      <c r="L336" s="6"/>
      <c r="M336" s="11"/>
      <c r="N336" s="12"/>
      <c r="O336" s="13"/>
      <c r="P336" s="6"/>
      <c r="Q336" s="6"/>
      <c r="R336" s="6"/>
    </row>
    <row r="337" spans="1:18" hidden="1" x14ac:dyDescent="0.25">
      <c r="A337" s="13"/>
      <c r="B337" s="13"/>
      <c r="C337" s="13"/>
      <c r="D337" s="6"/>
      <c r="E337" s="6"/>
      <c r="F337" s="7"/>
      <c r="G337" s="8" t="e">
        <f>VLOOKUP(F337,'controle saldo'!#REF!,3,FALSE)</f>
        <v>#REF!</v>
      </c>
      <c r="H337" s="7"/>
      <c r="I337" s="9"/>
      <c r="J337" s="10"/>
      <c r="K337" s="6"/>
      <c r="L337" s="6"/>
      <c r="M337" s="11"/>
      <c r="N337" s="12"/>
      <c r="O337" s="13"/>
      <c r="P337" s="6"/>
      <c r="Q337" s="6"/>
      <c r="R337" s="6"/>
    </row>
    <row r="338" spans="1:18" hidden="1" x14ac:dyDescent="0.25">
      <c r="A338" s="13"/>
      <c r="B338" s="13"/>
      <c r="C338" s="13"/>
      <c r="D338" s="6"/>
      <c r="E338" s="6"/>
      <c r="F338" s="7"/>
      <c r="G338" s="8" t="e">
        <f>VLOOKUP(F338,'controle saldo'!#REF!,3,FALSE)</f>
        <v>#REF!</v>
      </c>
      <c r="H338" s="7"/>
      <c r="I338" s="9"/>
      <c r="J338" s="10"/>
      <c r="K338" s="6"/>
      <c r="L338" s="6"/>
      <c r="M338" s="11"/>
      <c r="N338" s="12"/>
      <c r="O338" s="13"/>
      <c r="P338" s="6"/>
      <c r="Q338" s="6"/>
      <c r="R338" s="6"/>
    </row>
    <row r="339" spans="1:18" hidden="1" x14ac:dyDescent="0.25">
      <c r="A339" s="13"/>
      <c r="B339" s="13"/>
      <c r="C339" s="13"/>
      <c r="D339" s="6"/>
      <c r="E339" s="6"/>
      <c r="F339" s="7"/>
      <c r="G339" s="8" t="e">
        <f>VLOOKUP(F339,'controle saldo'!#REF!,3,FALSE)</f>
        <v>#REF!</v>
      </c>
      <c r="H339" s="7"/>
      <c r="I339" s="9"/>
      <c r="J339" s="10"/>
      <c r="K339" s="6"/>
      <c r="L339" s="6"/>
      <c r="M339" s="11"/>
      <c r="N339" s="12"/>
      <c r="O339" s="13"/>
      <c r="P339" s="6"/>
      <c r="Q339" s="6"/>
      <c r="R339" s="6"/>
    </row>
    <row r="340" spans="1:18" hidden="1" x14ac:dyDescent="0.25">
      <c r="A340" s="13"/>
      <c r="B340" s="13"/>
      <c r="C340" s="13"/>
      <c r="D340" s="6"/>
      <c r="E340" s="6"/>
      <c r="F340" s="7"/>
      <c r="G340" s="8" t="e">
        <f>VLOOKUP(F340,'controle saldo'!#REF!,3,FALSE)</f>
        <v>#REF!</v>
      </c>
      <c r="H340" s="7"/>
      <c r="I340" s="9"/>
      <c r="J340" s="10"/>
      <c r="K340" s="6"/>
      <c r="L340" s="6"/>
      <c r="M340" s="11"/>
      <c r="N340" s="12"/>
      <c r="O340" s="13"/>
      <c r="P340" s="6"/>
      <c r="Q340" s="6"/>
      <c r="R340" s="6"/>
    </row>
    <row r="341" spans="1:18" hidden="1" x14ac:dyDescent="0.25">
      <c r="A341" s="13"/>
      <c r="B341" s="13"/>
      <c r="C341" s="13"/>
      <c r="D341" s="6"/>
      <c r="E341" s="6"/>
      <c r="F341" s="7"/>
      <c r="G341" s="8" t="e">
        <f>VLOOKUP(F341,'controle saldo'!#REF!,3,FALSE)</f>
        <v>#REF!</v>
      </c>
      <c r="H341" s="7"/>
      <c r="I341" s="9"/>
      <c r="J341" s="10"/>
      <c r="K341" s="6"/>
      <c r="L341" s="6"/>
      <c r="M341" s="11"/>
      <c r="N341" s="12"/>
      <c r="O341" s="13"/>
      <c r="P341" s="6"/>
      <c r="Q341" s="6"/>
      <c r="R341" s="6"/>
    </row>
    <row r="342" spans="1:18" hidden="1" x14ac:dyDescent="0.25">
      <c r="A342" s="13"/>
      <c r="B342" s="13"/>
      <c r="C342" s="13"/>
      <c r="D342" s="6"/>
      <c r="E342" s="6"/>
      <c r="F342" s="7"/>
      <c r="G342" s="8" t="e">
        <f>VLOOKUP(F342,'controle saldo'!#REF!,3,FALSE)</f>
        <v>#REF!</v>
      </c>
      <c r="H342" s="7"/>
      <c r="I342" s="9"/>
      <c r="J342" s="10"/>
      <c r="K342" s="6"/>
      <c r="L342" s="6"/>
      <c r="M342" s="11"/>
      <c r="N342" s="12"/>
      <c r="O342" s="13"/>
      <c r="P342" s="6"/>
      <c r="Q342" s="6"/>
      <c r="R342" s="6"/>
    </row>
    <row r="343" spans="1:18" hidden="1" x14ac:dyDescent="0.25">
      <c r="A343" s="13"/>
      <c r="B343" s="13"/>
      <c r="C343" s="13"/>
      <c r="D343" s="6"/>
      <c r="E343" s="6"/>
      <c r="F343" s="7"/>
      <c r="G343" s="8" t="e">
        <f>VLOOKUP(F343,'controle saldo'!#REF!,3,FALSE)</f>
        <v>#REF!</v>
      </c>
      <c r="H343" s="7"/>
      <c r="I343" s="9"/>
      <c r="J343" s="10"/>
      <c r="K343" s="6"/>
      <c r="L343" s="6"/>
      <c r="M343" s="11"/>
      <c r="N343" s="12"/>
      <c r="O343" s="13"/>
      <c r="P343" s="6"/>
      <c r="Q343" s="6"/>
      <c r="R343" s="6"/>
    </row>
    <row r="344" spans="1:18" hidden="1" x14ac:dyDescent="0.25">
      <c r="A344" s="13"/>
      <c r="B344" s="13"/>
      <c r="C344" s="13"/>
      <c r="D344" s="6"/>
      <c r="E344" s="6"/>
      <c r="F344" s="7"/>
      <c r="G344" s="8" t="e">
        <f>VLOOKUP(F344,'controle saldo'!#REF!,3,FALSE)</f>
        <v>#REF!</v>
      </c>
      <c r="H344" s="7"/>
      <c r="I344" s="9"/>
      <c r="J344" s="10"/>
      <c r="K344" s="6"/>
      <c r="L344" s="6"/>
      <c r="M344" s="11"/>
      <c r="N344" s="12"/>
      <c r="O344" s="13"/>
      <c r="P344" s="6"/>
      <c r="Q344" s="6"/>
      <c r="R344" s="6"/>
    </row>
    <row r="345" spans="1:18" hidden="1" x14ac:dyDescent="0.25">
      <c r="A345" s="13"/>
      <c r="B345" s="13"/>
      <c r="C345" s="13"/>
      <c r="D345" s="6"/>
      <c r="E345" s="6"/>
      <c r="F345" s="7"/>
      <c r="G345" s="8" t="e">
        <f>VLOOKUP(F345,'controle saldo'!#REF!,3,FALSE)</f>
        <v>#REF!</v>
      </c>
      <c r="H345" s="7"/>
      <c r="I345" s="9"/>
      <c r="J345" s="10"/>
      <c r="K345" s="6"/>
      <c r="L345" s="6"/>
      <c r="M345" s="11"/>
      <c r="N345" s="12"/>
      <c r="O345" s="13"/>
      <c r="P345" s="6"/>
      <c r="Q345" s="6"/>
      <c r="R345" s="6"/>
    </row>
    <row r="346" spans="1:18" hidden="1" x14ac:dyDescent="0.25">
      <c r="A346" s="13"/>
      <c r="B346" s="13"/>
      <c r="C346" s="13"/>
      <c r="D346" s="6"/>
      <c r="E346" s="6"/>
      <c r="F346" s="7"/>
      <c r="G346" s="8" t="e">
        <f>VLOOKUP(F346,'controle saldo'!#REF!,3,FALSE)</f>
        <v>#REF!</v>
      </c>
      <c r="H346" s="7"/>
      <c r="I346" s="9"/>
      <c r="J346" s="10"/>
      <c r="K346" s="6"/>
      <c r="L346" s="6"/>
      <c r="M346" s="11"/>
      <c r="N346" s="12"/>
      <c r="O346" s="13"/>
      <c r="P346" s="6"/>
      <c r="Q346" s="6"/>
      <c r="R346" s="6"/>
    </row>
    <row r="347" spans="1:18" hidden="1" x14ac:dyDescent="0.25">
      <c r="A347" s="13"/>
      <c r="B347" s="13"/>
      <c r="C347" s="13"/>
      <c r="D347" s="6"/>
      <c r="E347" s="6"/>
      <c r="F347" s="7"/>
      <c r="G347" s="8" t="e">
        <f>VLOOKUP(F347,'controle saldo'!#REF!,3,FALSE)</f>
        <v>#REF!</v>
      </c>
      <c r="H347" s="7"/>
      <c r="I347" s="9"/>
      <c r="J347" s="10"/>
      <c r="K347" s="6"/>
      <c r="L347" s="6"/>
      <c r="M347" s="11"/>
      <c r="N347" s="12"/>
      <c r="O347" s="13"/>
      <c r="P347" s="6"/>
      <c r="Q347" s="6"/>
      <c r="R347" s="6"/>
    </row>
    <row r="348" spans="1:18" hidden="1" x14ac:dyDescent="0.25">
      <c r="A348" s="13"/>
      <c r="B348" s="13"/>
      <c r="C348" s="13"/>
      <c r="D348" s="6"/>
      <c r="E348" s="6"/>
      <c r="F348" s="7"/>
      <c r="G348" s="8" t="e">
        <f>VLOOKUP(F348,'controle saldo'!#REF!,3,FALSE)</f>
        <v>#REF!</v>
      </c>
      <c r="H348" s="7"/>
      <c r="I348" s="9"/>
      <c r="J348" s="10"/>
      <c r="K348" s="6"/>
      <c r="L348" s="6"/>
      <c r="M348" s="11"/>
      <c r="N348" s="12"/>
      <c r="O348" s="13"/>
      <c r="P348" s="6"/>
      <c r="Q348" s="6"/>
      <c r="R348" s="6"/>
    </row>
    <row r="349" spans="1:18" hidden="1" x14ac:dyDescent="0.25">
      <c r="A349" s="13"/>
      <c r="B349" s="13"/>
      <c r="C349" s="13"/>
      <c r="D349" s="6"/>
      <c r="E349" s="6"/>
      <c r="F349" s="7"/>
      <c r="G349" s="8" t="e">
        <f>VLOOKUP(F349,'controle saldo'!#REF!,3,FALSE)</f>
        <v>#REF!</v>
      </c>
      <c r="H349" s="7"/>
      <c r="I349" s="9"/>
      <c r="J349" s="10"/>
      <c r="K349" s="6"/>
      <c r="L349" s="6"/>
      <c r="M349" s="11"/>
      <c r="N349" s="12"/>
      <c r="O349" s="13"/>
      <c r="P349" s="6"/>
      <c r="Q349" s="6"/>
      <c r="R349" s="6"/>
    </row>
    <row r="350" spans="1:18" hidden="1" x14ac:dyDescent="0.25">
      <c r="A350" s="13"/>
      <c r="B350" s="13"/>
      <c r="C350" s="13"/>
      <c r="D350" s="6"/>
      <c r="E350" s="6"/>
      <c r="F350" s="7"/>
      <c r="G350" s="8" t="e">
        <f>VLOOKUP(F350,'controle saldo'!#REF!,3,FALSE)</f>
        <v>#REF!</v>
      </c>
      <c r="H350" s="7"/>
      <c r="I350" s="9"/>
      <c r="J350" s="10"/>
      <c r="K350" s="6"/>
      <c r="L350" s="6"/>
      <c r="M350" s="11"/>
      <c r="N350" s="12"/>
      <c r="O350" s="13"/>
      <c r="P350" s="6"/>
      <c r="Q350" s="6"/>
      <c r="R350" s="6"/>
    </row>
    <row r="351" spans="1:18" hidden="1" x14ac:dyDescent="0.25">
      <c r="A351" s="13"/>
      <c r="B351" s="13"/>
      <c r="C351" s="13"/>
      <c r="D351" s="6"/>
      <c r="E351" s="6"/>
      <c r="F351" s="7"/>
      <c r="G351" s="8" t="e">
        <f>VLOOKUP(F351,'controle saldo'!#REF!,3,FALSE)</f>
        <v>#REF!</v>
      </c>
      <c r="H351" s="7"/>
      <c r="I351" s="9"/>
      <c r="J351" s="10"/>
      <c r="K351" s="6"/>
      <c r="L351" s="6"/>
      <c r="M351" s="11"/>
      <c r="N351" s="12"/>
      <c r="O351" s="13"/>
      <c r="P351" s="6"/>
      <c r="Q351" s="6"/>
      <c r="R351" s="6"/>
    </row>
    <row r="352" spans="1:18" hidden="1" x14ac:dyDescent="0.25">
      <c r="A352" s="13"/>
      <c r="B352" s="13"/>
      <c r="C352" s="13"/>
      <c r="D352" s="6"/>
      <c r="E352" s="6"/>
      <c r="F352" s="7"/>
      <c r="G352" s="8" t="e">
        <f>VLOOKUP(F352,'controle saldo'!#REF!,3,FALSE)</f>
        <v>#REF!</v>
      </c>
      <c r="H352" s="7"/>
      <c r="I352" s="9"/>
      <c r="J352" s="10"/>
      <c r="K352" s="6"/>
      <c r="L352" s="6"/>
      <c r="M352" s="11"/>
      <c r="N352" s="12"/>
      <c r="O352" s="13"/>
      <c r="P352" s="6"/>
      <c r="Q352" s="6"/>
      <c r="R352" s="6"/>
    </row>
    <row r="353" spans="1:18" hidden="1" x14ac:dyDescent="0.25">
      <c r="A353" s="13"/>
      <c r="B353" s="13"/>
      <c r="C353" s="13"/>
      <c r="D353" s="6"/>
      <c r="E353" s="6"/>
      <c r="F353" s="7"/>
      <c r="G353" s="8" t="e">
        <f>VLOOKUP(F353,'controle saldo'!#REF!,3,FALSE)</f>
        <v>#REF!</v>
      </c>
      <c r="H353" s="7"/>
      <c r="I353" s="9"/>
      <c r="J353" s="10"/>
      <c r="K353" s="6"/>
      <c r="L353" s="6"/>
      <c r="M353" s="11"/>
      <c r="N353" s="12"/>
      <c r="O353" s="13"/>
      <c r="P353" s="6"/>
      <c r="Q353" s="6"/>
      <c r="R353" s="6"/>
    </row>
    <row r="354" spans="1:18" hidden="1" x14ac:dyDescent="0.25">
      <c r="A354" s="13"/>
      <c r="B354" s="13"/>
      <c r="C354" s="13"/>
      <c r="D354" s="6"/>
      <c r="E354" s="6"/>
      <c r="F354" s="7"/>
      <c r="G354" s="8" t="e">
        <f>VLOOKUP(F354,'controle saldo'!#REF!,3,FALSE)</f>
        <v>#REF!</v>
      </c>
      <c r="H354" s="7"/>
      <c r="I354" s="9"/>
      <c r="J354" s="10"/>
      <c r="K354" s="6"/>
      <c r="L354" s="6"/>
      <c r="M354" s="11"/>
      <c r="N354" s="12"/>
      <c r="O354" s="13"/>
      <c r="P354" s="6"/>
      <c r="Q354" s="6"/>
      <c r="R354" s="6"/>
    </row>
    <row r="355" spans="1:18" hidden="1" x14ac:dyDescent="0.25">
      <c r="A355" s="13"/>
      <c r="B355" s="13"/>
      <c r="C355" s="13"/>
      <c r="D355" s="6"/>
      <c r="E355" s="6"/>
      <c r="F355" s="7"/>
      <c r="G355" s="8" t="e">
        <f>VLOOKUP(F355,'controle saldo'!#REF!,3,FALSE)</f>
        <v>#REF!</v>
      </c>
      <c r="H355" s="7"/>
      <c r="I355" s="9"/>
      <c r="J355" s="10"/>
      <c r="K355" s="6"/>
      <c r="L355" s="6"/>
      <c r="M355" s="11"/>
      <c r="N355" s="12"/>
      <c r="O355" s="13"/>
      <c r="P355" s="6"/>
      <c r="Q355" s="6"/>
      <c r="R355" s="6"/>
    </row>
    <row r="356" spans="1:18" hidden="1" x14ac:dyDescent="0.25">
      <c r="A356" s="13"/>
      <c r="B356" s="13"/>
      <c r="C356" s="13"/>
      <c r="D356" s="6"/>
      <c r="E356" s="6"/>
      <c r="F356" s="7"/>
      <c r="G356" s="8" t="e">
        <f>VLOOKUP(F356,'controle saldo'!#REF!,3,FALSE)</f>
        <v>#REF!</v>
      </c>
      <c r="H356" s="7"/>
      <c r="I356" s="9"/>
      <c r="J356" s="10"/>
      <c r="K356" s="6"/>
      <c r="L356" s="6"/>
      <c r="M356" s="11"/>
      <c r="N356" s="12"/>
      <c r="O356" s="13"/>
      <c r="P356" s="6"/>
      <c r="Q356" s="6"/>
      <c r="R356" s="6"/>
    </row>
    <row r="357" spans="1:18" hidden="1" x14ac:dyDescent="0.25">
      <c r="A357" s="13"/>
      <c r="B357" s="13"/>
      <c r="C357" s="13"/>
      <c r="D357" s="6"/>
      <c r="E357" s="6"/>
      <c r="F357" s="7"/>
      <c r="G357" s="8" t="e">
        <f>VLOOKUP(F357,'controle saldo'!#REF!,3,FALSE)</f>
        <v>#REF!</v>
      </c>
      <c r="H357" s="7"/>
      <c r="I357" s="9"/>
      <c r="J357" s="10"/>
      <c r="K357" s="6"/>
      <c r="L357" s="6"/>
      <c r="M357" s="11"/>
      <c r="N357" s="12"/>
      <c r="O357" s="13"/>
      <c r="P357" s="6"/>
      <c r="Q357" s="6"/>
      <c r="R357" s="6"/>
    </row>
    <row r="358" spans="1:18" hidden="1" x14ac:dyDescent="0.25">
      <c r="A358" s="13"/>
      <c r="B358" s="13"/>
      <c r="C358" s="13"/>
      <c r="D358" s="6"/>
      <c r="E358" s="6"/>
      <c r="F358" s="7"/>
      <c r="G358" s="8" t="e">
        <f>VLOOKUP(F358,'controle saldo'!#REF!,3,FALSE)</f>
        <v>#REF!</v>
      </c>
      <c r="H358" s="7"/>
      <c r="I358" s="9"/>
      <c r="J358" s="10"/>
      <c r="K358" s="6"/>
      <c r="L358" s="6"/>
      <c r="M358" s="11"/>
      <c r="N358" s="12"/>
      <c r="O358" s="13"/>
      <c r="P358" s="6"/>
      <c r="Q358" s="6"/>
      <c r="R358" s="6"/>
    </row>
    <row r="359" spans="1:18" hidden="1" x14ac:dyDescent="0.25">
      <c r="A359" s="13"/>
      <c r="B359" s="13"/>
      <c r="C359" s="13"/>
      <c r="D359" s="6"/>
      <c r="E359" s="6"/>
      <c r="F359" s="7"/>
      <c r="G359" s="8" t="e">
        <f>VLOOKUP(F359,'controle saldo'!#REF!,3,FALSE)</f>
        <v>#REF!</v>
      </c>
      <c r="H359" s="7"/>
      <c r="I359" s="9"/>
      <c r="J359" s="10"/>
      <c r="K359" s="6"/>
      <c r="L359" s="6"/>
      <c r="M359" s="11"/>
      <c r="N359" s="12"/>
      <c r="O359" s="13"/>
      <c r="P359" s="6"/>
      <c r="Q359" s="6"/>
      <c r="R359" s="6"/>
    </row>
    <row r="360" spans="1:18" hidden="1" x14ac:dyDescent="0.25">
      <c r="A360" s="13"/>
      <c r="B360" s="13"/>
      <c r="C360" s="13"/>
      <c r="D360" s="6"/>
      <c r="E360" s="6"/>
      <c r="F360" s="7"/>
      <c r="G360" s="8" t="e">
        <f>VLOOKUP(F360,'controle saldo'!#REF!,3,FALSE)</f>
        <v>#REF!</v>
      </c>
      <c r="H360" s="7"/>
      <c r="I360" s="9"/>
      <c r="J360" s="10"/>
      <c r="K360" s="6"/>
      <c r="L360" s="6"/>
      <c r="M360" s="11"/>
      <c r="N360" s="12"/>
      <c r="O360" s="13"/>
      <c r="P360" s="6"/>
      <c r="Q360" s="6"/>
      <c r="R360" s="6"/>
    </row>
    <row r="361" spans="1:18" hidden="1" x14ac:dyDescent="0.25">
      <c r="A361" s="13"/>
      <c r="B361" s="13"/>
      <c r="C361" s="13"/>
      <c r="D361" s="6"/>
      <c r="E361" s="6"/>
      <c r="F361" s="7"/>
      <c r="G361" s="8" t="e">
        <f>VLOOKUP(F361,'controle saldo'!#REF!,3,FALSE)</f>
        <v>#REF!</v>
      </c>
      <c r="H361" s="7"/>
      <c r="I361" s="9"/>
      <c r="J361" s="10"/>
      <c r="K361" s="6"/>
      <c r="L361" s="6"/>
      <c r="M361" s="11"/>
      <c r="N361" s="12"/>
      <c r="O361" s="13"/>
      <c r="P361" s="6"/>
      <c r="Q361" s="6"/>
      <c r="R361" s="6"/>
    </row>
    <row r="362" spans="1:18" hidden="1" x14ac:dyDescent="0.25">
      <c r="A362" s="13"/>
      <c r="B362" s="13"/>
      <c r="C362" s="13"/>
      <c r="D362" s="6"/>
      <c r="E362" s="6"/>
      <c r="F362" s="7"/>
      <c r="G362" s="8" t="e">
        <f>VLOOKUP(F362,'controle saldo'!#REF!,3,FALSE)</f>
        <v>#REF!</v>
      </c>
      <c r="H362" s="7"/>
      <c r="I362" s="9"/>
      <c r="J362" s="10"/>
      <c r="K362" s="6"/>
      <c r="L362" s="6"/>
      <c r="M362" s="11"/>
      <c r="N362" s="12"/>
      <c r="O362" s="13"/>
      <c r="P362" s="6"/>
      <c r="Q362" s="6"/>
      <c r="R362" s="6"/>
    </row>
    <row r="363" spans="1:18" hidden="1" x14ac:dyDescent="0.25">
      <c r="A363" s="13"/>
      <c r="B363" s="13"/>
      <c r="C363" s="13"/>
      <c r="D363" s="6"/>
      <c r="E363" s="6"/>
      <c r="F363" s="7"/>
      <c r="G363" s="8" t="e">
        <f>VLOOKUP(F363,'controle saldo'!#REF!,3,FALSE)</f>
        <v>#REF!</v>
      </c>
      <c r="H363" s="7"/>
      <c r="I363" s="9"/>
      <c r="J363" s="10"/>
      <c r="K363" s="6"/>
      <c r="L363" s="6"/>
      <c r="M363" s="11"/>
      <c r="N363" s="12"/>
      <c r="O363" s="13"/>
      <c r="P363" s="6"/>
      <c r="Q363" s="6"/>
      <c r="R363" s="6"/>
    </row>
    <row r="364" spans="1:18" hidden="1" x14ac:dyDescent="0.25">
      <c r="A364" s="13"/>
      <c r="B364" s="13"/>
      <c r="C364" s="13"/>
      <c r="D364" s="6"/>
      <c r="E364" s="6"/>
      <c r="F364" s="7"/>
      <c r="G364" s="8" t="e">
        <f>VLOOKUP(F364,'controle saldo'!#REF!,3,FALSE)</f>
        <v>#REF!</v>
      </c>
      <c r="H364" s="7"/>
      <c r="I364" s="9"/>
      <c r="J364" s="10"/>
      <c r="K364" s="6"/>
      <c r="L364" s="6"/>
      <c r="M364" s="11"/>
      <c r="N364" s="12"/>
      <c r="O364" s="13"/>
      <c r="P364" s="6"/>
      <c r="Q364" s="6"/>
      <c r="R364" s="6"/>
    </row>
    <row r="365" spans="1:18" hidden="1" x14ac:dyDescent="0.25">
      <c r="A365" s="13"/>
      <c r="B365" s="13"/>
      <c r="C365" s="13"/>
      <c r="D365" s="6"/>
      <c r="E365" s="6"/>
      <c r="F365" s="7"/>
      <c r="G365" s="8" t="e">
        <f>VLOOKUP(F365,'controle saldo'!#REF!,3,FALSE)</f>
        <v>#REF!</v>
      </c>
      <c r="H365" s="7"/>
      <c r="I365" s="9"/>
      <c r="J365" s="10"/>
      <c r="K365" s="6"/>
      <c r="L365" s="6"/>
      <c r="M365" s="11"/>
      <c r="N365" s="12"/>
      <c r="O365" s="13"/>
      <c r="P365" s="6"/>
      <c r="Q365" s="6"/>
      <c r="R365" s="6"/>
    </row>
    <row r="366" spans="1:18" hidden="1" x14ac:dyDescent="0.25">
      <c r="A366" s="13"/>
      <c r="B366" s="13"/>
      <c r="C366" s="13"/>
      <c r="D366" s="6"/>
      <c r="E366" s="6"/>
      <c r="F366" s="7"/>
      <c r="G366" s="8" t="e">
        <f>VLOOKUP(F366,'controle saldo'!#REF!,3,FALSE)</f>
        <v>#REF!</v>
      </c>
      <c r="H366" s="7"/>
      <c r="I366" s="9"/>
      <c r="J366" s="10"/>
      <c r="K366" s="6"/>
      <c r="L366" s="6"/>
      <c r="M366" s="11"/>
      <c r="N366" s="12"/>
      <c r="O366" s="13"/>
      <c r="P366" s="6"/>
      <c r="Q366" s="6"/>
      <c r="R366" s="6"/>
    </row>
    <row r="367" spans="1:18" hidden="1" x14ac:dyDescent="0.25">
      <c r="A367" s="13"/>
      <c r="B367" s="13"/>
      <c r="C367" s="13"/>
      <c r="D367" s="6"/>
      <c r="E367" s="6"/>
      <c r="F367" s="7"/>
      <c r="G367" s="8" t="e">
        <f>VLOOKUP(F367,'controle saldo'!#REF!,3,FALSE)</f>
        <v>#REF!</v>
      </c>
      <c r="H367" s="7"/>
      <c r="I367" s="9"/>
      <c r="J367" s="10"/>
      <c r="K367" s="6"/>
      <c r="L367" s="6"/>
      <c r="M367" s="11"/>
      <c r="N367" s="12"/>
      <c r="O367" s="13"/>
      <c r="P367" s="6"/>
      <c r="Q367" s="6"/>
      <c r="R367" s="6"/>
    </row>
    <row r="368" spans="1:18" hidden="1" x14ac:dyDescent="0.25">
      <c r="A368" s="13"/>
      <c r="B368" s="13"/>
      <c r="C368" s="13"/>
      <c r="D368" s="6"/>
      <c r="E368" s="6"/>
      <c r="F368" s="7"/>
      <c r="G368" s="8" t="e">
        <f>VLOOKUP(F368,'controle saldo'!#REF!,3,FALSE)</f>
        <v>#REF!</v>
      </c>
      <c r="H368" s="7"/>
      <c r="I368" s="9"/>
      <c r="J368" s="10"/>
      <c r="K368" s="6"/>
      <c r="L368" s="6"/>
      <c r="M368" s="11"/>
      <c r="N368" s="12"/>
      <c r="O368" s="13"/>
      <c r="P368" s="6"/>
      <c r="Q368" s="6"/>
      <c r="R368" s="6"/>
    </row>
    <row r="369" spans="1:18" hidden="1" x14ac:dyDescent="0.25">
      <c r="A369" s="13"/>
      <c r="B369" s="13"/>
      <c r="C369" s="13"/>
      <c r="D369" s="6"/>
      <c r="E369" s="6"/>
      <c r="F369" s="7"/>
      <c r="G369" s="8" t="e">
        <f>VLOOKUP(F369,'controle saldo'!#REF!,3,FALSE)</f>
        <v>#REF!</v>
      </c>
      <c r="H369" s="7"/>
      <c r="I369" s="9"/>
      <c r="J369" s="10"/>
      <c r="K369" s="6"/>
      <c r="L369" s="6"/>
      <c r="M369" s="11"/>
      <c r="N369" s="12"/>
      <c r="O369" s="13"/>
      <c r="P369" s="6"/>
      <c r="Q369" s="6"/>
      <c r="R369" s="6"/>
    </row>
    <row r="370" spans="1:18" hidden="1" x14ac:dyDescent="0.25">
      <c r="A370" s="13"/>
      <c r="B370" s="13"/>
      <c r="C370" s="13"/>
      <c r="D370" s="6"/>
      <c r="E370" s="6"/>
      <c r="F370" s="7"/>
      <c r="G370" s="8" t="e">
        <f>VLOOKUP(F370,'controle saldo'!#REF!,3,FALSE)</f>
        <v>#REF!</v>
      </c>
      <c r="H370" s="7"/>
      <c r="I370" s="9"/>
      <c r="J370" s="10"/>
      <c r="K370" s="6"/>
      <c r="L370" s="6"/>
      <c r="M370" s="11"/>
      <c r="N370" s="12"/>
      <c r="O370" s="13"/>
      <c r="P370" s="6"/>
      <c r="Q370" s="6"/>
      <c r="R370" s="6"/>
    </row>
    <row r="371" spans="1:18" hidden="1" x14ac:dyDescent="0.25">
      <c r="A371" s="13"/>
      <c r="B371" s="13"/>
      <c r="C371" s="13"/>
      <c r="D371" s="6"/>
      <c r="E371" s="6"/>
      <c r="F371" s="7"/>
      <c r="G371" s="8" t="e">
        <f>VLOOKUP(F371,'controle saldo'!#REF!,3,FALSE)</f>
        <v>#REF!</v>
      </c>
      <c r="H371" s="7"/>
      <c r="I371" s="9"/>
      <c r="J371" s="10"/>
      <c r="K371" s="6"/>
      <c r="L371" s="6"/>
      <c r="M371" s="11"/>
      <c r="N371" s="12"/>
      <c r="O371" s="13"/>
      <c r="P371" s="6"/>
      <c r="Q371" s="6"/>
      <c r="R371" s="6"/>
    </row>
    <row r="372" spans="1:18" hidden="1" x14ac:dyDescent="0.25">
      <c r="A372" s="13"/>
      <c r="B372" s="13"/>
      <c r="C372" s="13"/>
      <c r="D372" s="6"/>
      <c r="E372" s="6"/>
      <c r="F372" s="7"/>
      <c r="G372" s="8" t="e">
        <f>VLOOKUP(F372,'controle saldo'!#REF!,3,FALSE)</f>
        <v>#REF!</v>
      </c>
      <c r="H372" s="7"/>
      <c r="I372" s="9"/>
      <c r="J372" s="10"/>
      <c r="K372" s="6"/>
      <c r="L372" s="6"/>
      <c r="M372" s="11"/>
      <c r="N372" s="12"/>
      <c r="O372" s="13"/>
      <c r="P372" s="6"/>
      <c r="Q372" s="6"/>
      <c r="R372" s="6"/>
    </row>
    <row r="373" spans="1:18" hidden="1" x14ac:dyDescent="0.25">
      <c r="A373" s="13"/>
      <c r="B373" s="13"/>
      <c r="C373" s="13"/>
      <c r="D373" s="6"/>
      <c r="E373" s="6"/>
      <c r="F373" s="7"/>
      <c r="G373" s="8" t="e">
        <f>VLOOKUP(F373,'controle saldo'!#REF!,3,FALSE)</f>
        <v>#REF!</v>
      </c>
      <c r="H373" s="7"/>
      <c r="I373" s="9"/>
      <c r="J373" s="10"/>
      <c r="K373" s="6"/>
      <c r="L373" s="6"/>
      <c r="M373" s="11"/>
      <c r="N373" s="12"/>
      <c r="O373" s="13"/>
      <c r="P373" s="6"/>
      <c r="Q373" s="6"/>
      <c r="R373" s="6"/>
    </row>
    <row r="374" spans="1:18" hidden="1" x14ac:dyDescent="0.25">
      <c r="A374" s="13"/>
      <c r="B374" s="13"/>
      <c r="C374" s="13"/>
      <c r="D374" s="6"/>
      <c r="E374" s="6"/>
      <c r="F374" s="7"/>
      <c r="G374" s="8" t="e">
        <f>VLOOKUP(F374,'controle saldo'!#REF!,3,FALSE)</f>
        <v>#REF!</v>
      </c>
      <c r="H374" s="7"/>
      <c r="I374" s="9"/>
      <c r="J374" s="10"/>
      <c r="K374" s="6"/>
      <c r="L374" s="6"/>
      <c r="M374" s="11"/>
      <c r="N374" s="12"/>
      <c r="O374" s="13"/>
      <c r="P374" s="6"/>
      <c r="Q374" s="6"/>
      <c r="R374" s="6"/>
    </row>
    <row r="375" spans="1:18" hidden="1" x14ac:dyDescent="0.25">
      <c r="A375" s="13"/>
      <c r="B375" s="13"/>
      <c r="C375" s="13"/>
      <c r="D375" s="6"/>
      <c r="E375" s="6"/>
      <c r="F375" s="7"/>
      <c r="G375" s="8" t="e">
        <f>VLOOKUP(F375,'controle saldo'!#REF!,3,FALSE)</f>
        <v>#REF!</v>
      </c>
      <c r="H375" s="7"/>
      <c r="I375" s="9"/>
      <c r="J375" s="10"/>
      <c r="K375" s="6"/>
      <c r="L375" s="6"/>
      <c r="M375" s="11"/>
      <c r="N375" s="12"/>
      <c r="O375" s="13"/>
      <c r="P375" s="6"/>
      <c r="Q375" s="6"/>
      <c r="R375" s="6"/>
    </row>
    <row r="376" spans="1:18" hidden="1" x14ac:dyDescent="0.25">
      <c r="A376" s="13"/>
      <c r="B376" s="13"/>
      <c r="C376" s="13"/>
      <c r="D376" s="6"/>
      <c r="E376" s="6"/>
      <c r="F376" s="7"/>
      <c r="G376" s="8" t="e">
        <f>VLOOKUP(F376,'controle saldo'!#REF!,3,FALSE)</f>
        <v>#REF!</v>
      </c>
      <c r="H376" s="7"/>
      <c r="I376" s="9"/>
      <c r="J376" s="10"/>
      <c r="K376" s="6"/>
      <c r="L376" s="6"/>
      <c r="M376" s="11"/>
      <c r="N376" s="12"/>
      <c r="O376" s="13"/>
      <c r="P376" s="6"/>
      <c r="Q376" s="6"/>
      <c r="R376" s="6"/>
    </row>
    <row r="377" spans="1:18" hidden="1" x14ac:dyDescent="0.25">
      <c r="A377" s="13"/>
      <c r="B377" s="13"/>
      <c r="C377" s="13"/>
      <c r="D377" s="6"/>
      <c r="E377" s="6"/>
      <c r="F377" s="7"/>
      <c r="G377" s="8" t="e">
        <f>VLOOKUP(F377,'controle saldo'!#REF!,3,FALSE)</f>
        <v>#REF!</v>
      </c>
      <c r="H377" s="7"/>
      <c r="I377" s="9"/>
      <c r="J377" s="10"/>
      <c r="K377" s="6"/>
      <c r="L377" s="6"/>
      <c r="M377" s="11"/>
      <c r="N377" s="12"/>
      <c r="O377" s="13"/>
      <c r="P377" s="6"/>
      <c r="Q377" s="6"/>
      <c r="R377" s="6"/>
    </row>
    <row r="378" spans="1:18" hidden="1" x14ac:dyDescent="0.25">
      <c r="A378" s="13"/>
      <c r="B378" s="13"/>
      <c r="C378" s="13"/>
      <c r="D378" s="6"/>
      <c r="E378" s="6"/>
      <c r="F378" s="7"/>
      <c r="G378" s="8" t="e">
        <f>VLOOKUP(F378,'controle saldo'!#REF!,3,FALSE)</f>
        <v>#REF!</v>
      </c>
      <c r="H378" s="7"/>
      <c r="I378" s="9"/>
      <c r="J378" s="10"/>
      <c r="K378" s="6"/>
      <c r="L378" s="6"/>
      <c r="M378" s="11"/>
      <c r="N378" s="12"/>
      <c r="O378" s="13"/>
      <c r="P378" s="6"/>
      <c r="Q378" s="6"/>
      <c r="R378" s="6"/>
    </row>
    <row r="379" spans="1:18" hidden="1" x14ac:dyDescent="0.25">
      <c r="A379" s="13"/>
      <c r="B379" s="13"/>
      <c r="C379" s="13"/>
      <c r="D379" s="6"/>
      <c r="E379" s="6"/>
      <c r="F379" s="7"/>
      <c r="G379" s="8" t="e">
        <f>VLOOKUP(F379,'controle saldo'!#REF!,3,FALSE)</f>
        <v>#REF!</v>
      </c>
      <c r="H379" s="7"/>
      <c r="I379" s="9"/>
      <c r="J379" s="10"/>
      <c r="K379" s="6"/>
      <c r="L379" s="6"/>
      <c r="M379" s="11"/>
      <c r="N379" s="12"/>
      <c r="O379" s="13"/>
      <c r="P379" s="6"/>
      <c r="Q379" s="6"/>
      <c r="R379" s="6"/>
    </row>
    <row r="380" spans="1:18" hidden="1" x14ac:dyDescent="0.25">
      <c r="A380" s="13"/>
      <c r="B380" s="13"/>
      <c r="C380" s="13"/>
      <c r="D380" s="6"/>
      <c r="E380" s="6"/>
      <c r="F380" s="7"/>
      <c r="G380" s="8" t="e">
        <f>VLOOKUP(F380,'controle saldo'!#REF!,3,FALSE)</f>
        <v>#REF!</v>
      </c>
      <c r="H380" s="7"/>
      <c r="I380" s="9"/>
      <c r="J380" s="10"/>
      <c r="K380" s="6"/>
      <c r="L380" s="6"/>
      <c r="M380" s="11"/>
      <c r="N380" s="12"/>
      <c r="O380" s="13"/>
      <c r="P380" s="6"/>
      <c r="Q380" s="6"/>
      <c r="R380" s="6"/>
    </row>
    <row r="381" spans="1:18" hidden="1" x14ac:dyDescent="0.25">
      <c r="A381" s="13"/>
      <c r="B381" s="13"/>
      <c r="C381" s="13"/>
      <c r="D381" s="6"/>
      <c r="E381" s="6"/>
      <c r="F381" s="7"/>
      <c r="G381" s="8" t="e">
        <f>VLOOKUP(F381,'controle saldo'!#REF!,3,FALSE)</f>
        <v>#REF!</v>
      </c>
      <c r="H381" s="7"/>
      <c r="I381" s="9"/>
      <c r="J381" s="10"/>
      <c r="K381" s="6"/>
      <c r="L381" s="6"/>
      <c r="M381" s="11"/>
      <c r="N381" s="12"/>
      <c r="O381" s="13"/>
      <c r="P381" s="6"/>
      <c r="Q381" s="6"/>
      <c r="R381" s="6"/>
    </row>
    <row r="382" spans="1:18" hidden="1" x14ac:dyDescent="0.25">
      <c r="A382" s="13"/>
      <c r="B382" s="13"/>
      <c r="C382" s="13"/>
      <c r="D382" s="6"/>
      <c r="E382" s="6"/>
      <c r="F382" s="7"/>
      <c r="G382" s="8" t="e">
        <f>VLOOKUP(F382,'controle saldo'!#REF!,3,FALSE)</f>
        <v>#REF!</v>
      </c>
      <c r="H382" s="7"/>
      <c r="I382" s="9"/>
      <c r="J382" s="10"/>
      <c r="K382" s="6"/>
      <c r="L382" s="6"/>
      <c r="M382" s="11"/>
      <c r="N382" s="12"/>
      <c r="O382" s="13"/>
      <c r="P382" s="6"/>
      <c r="Q382" s="6"/>
      <c r="R382" s="6"/>
    </row>
    <row r="383" spans="1:18" hidden="1" x14ac:dyDescent="0.25">
      <c r="A383" s="13"/>
      <c r="B383" s="13"/>
      <c r="C383" s="13"/>
      <c r="D383" s="6"/>
      <c r="E383" s="6"/>
      <c r="F383" s="7"/>
      <c r="G383" s="8" t="e">
        <f>VLOOKUP(F383,'controle saldo'!#REF!,3,FALSE)</f>
        <v>#REF!</v>
      </c>
      <c r="H383" s="7"/>
      <c r="I383" s="9"/>
      <c r="J383" s="10"/>
      <c r="K383" s="6"/>
      <c r="L383" s="6"/>
      <c r="M383" s="11"/>
      <c r="N383" s="12"/>
      <c r="O383" s="13"/>
      <c r="P383" s="6"/>
      <c r="Q383" s="6"/>
      <c r="R383" s="6"/>
    </row>
    <row r="384" spans="1:18" hidden="1" x14ac:dyDescent="0.25">
      <c r="A384" s="13"/>
      <c r="B384" s="13"/>
      <c r="C384" s="13"/>
      <c r="D384" s="6"/>
      <c r="E384" s="6"/>
      <c r="F384" s="7"/>
      <c r="G384" s="8" t="e">
        <f>VLOOKUP(F384,'controle saldo'!#REF!,3,FALSE)</f>
        <v>#REF!</v>
      </c>
      <c r="H384" s="7"/>
      <c r="I384" s="9"/>
      <c r="J384" s="10"/>
      <c r="K384" s="6"/>
      <c r="L384" s="6"/>
      <c r="M384" s="11"/>
      <c r="N384" s="12"/>
      <c r="O384" s="13"/>
      <c r="P384" s="6"/>
      <c r="Q384" s="6"/>
      <c r="R384" s="6"/>
    </row>
    <row r="385" spans="1:18" hidden="1" x14ac:dyDescent="0.25">
      <c r="A385" s="13"/>
      <c r="B385" s="13"/>
      <c r="C385" s="13"/>
      <c r="D385" s="6"/>
      <c r="E385" s="6"/>
      <c r="F385" s="7"/>
      <c r="G385" s="8" t="e">
        <f>VLOOKUP(F385,'controle saldo'!#REF!,3,FALSE)</f>
        <v>#REF!</v>
      </c>
      <c r="H385" s="7"/>
      <c r="I385" s="9"/>
      <c r="J385" s="10"/>
      <c r="K385" s="6"/>
      <c r="L385" s="6"/>
      <c r="M385" s="11"/>
      <c r="N385" s="12"/>
      <c r="O385" s="13"/>
      <c r="P385" s="6"/>
      <c r="Q385" s="6"/>
      <c r="R385" s="6"/>
    </row>
    <row r="386" spans="1:18" hidden="1" x14ac:dyDescent="0.25">
      <c r="A386" s="13"/>
      <c r="B386" s="13"/>
      <c r="C386" s="13"/>
      <c r="D386" s="6"/>
      <c r="E386" s="6"/>
      <c r="F386" s="7"/>
      <c r="G386" s="8" t="e">
        <f>VLOOKUP(F386,'controle saldo'!#REF!,3,FALSE)</f>
        <v>#REF!</v>
      </c>
      <c r="H386" s="7"/>
      <c r="I386" s="9"/>
      <c r="J386" s="10"/>
      <c r="K386" s="6"/>
      <c r="L386" s="6"/>
      <c r="M386" s="11"/>
      <c r="N386" s="12"/>
      <c r="O386" s="13"/>
      <c r="P386" s="6"/>
      <c r="Q386" s="6"/>
      <c r="R386" s="6"/>
    </row>
    <row r="387" spans="1:18" hidden="1" x14ac:dyDescent="0.25">
      <c r="A387" s="13"/>
      <c r="B387" s="13"/>
      <c r="C387" s="13"/>
      <c r="D387" s="6"/>
      <c r="E387" s="6"/>
      <c r="F387" s="7"/>
      <c r="G387" s="8" t="e">
        <f>VLOOKUP(F387,'controle saldo'!#REF!,3,FALSE)</f>
        <v>#REF!</v>
      </c>
      <c r="H387" s="7"/>
      <c r="I387" s="9"/>
      <c r="J387" s="10"/>
      <c r="K387" s="6"/>
      <c r="L387" s="6"/>
      <c r="M387" s="11"/>
      <c r="N387" s="12"/>
      <c r="O387" s="13"/>
      <c r="P387" s="6"/>
      <c r="Q387" s="6"/>
      <c r="R387" s="6"/>
    </row>
    <row r="388" spans="1:18" hidden="1" x14ac:dyDescent="0.25">
      <c r="A388" s="13"/>
      <c r="B388" s="13"/>
      <c r="C388" s="13"/>
      <c r="D388" s="6"/>
      <c r="E388" s="6"/>
      <c r="F388" s="7"/>
      <c r="G388" s="8" t="e">
        <f>VLOOKUP(F388,'controle saldo'!#REF!,3,FALSE)</f>
        <v>#REF!</v>
      </c>
      <c r="H388" s="7"/>
      <c r="I388" s="9"/>
      <c r="J388" s="10"/>
      <c r="K388" s="6"/>
      <c r="L388" s="6"/>
      <c r="M388" s="11"/>
      <c r="N388" s="12"/>
      <c r="O388" s="13"/>
      <c r="P388" s="6"/>
      <c r="Q388" s="6"/>
      <c r="R388" s="6"/>
    </row>
    <row r="389" spans="1:18" hidden="1" x14ac:dyDescent="0.25">
      <c r="A389" s="13"/>
      <c r="B389" s="13"/>
      <c r="C389" s="13"/>
      <c r="D389" s="6"/>
      <c r="E389" s="6"/>
      <c r="F389" s="7"/>
      <c r="G389" s="8" t="e">
        <f>VLOOKUP(F389,'controle saldo'!#REF!,3,FALSE)</f>
        <v>#REF!</v>
      </c>
      <c r="H389" s="7"/>
      <c r="I389" s="9"/>
      <c r="J389" s="10"/>
      <c r="K389" s="6"/>
      <c r="L389" s="6"/>
      <c r="M389" s="11"/>
      <c r="N389" s="12"/>
      <c r="O389" s="13"/>
      <c r="P389" s="6"/>
      <c r="Q389" s="6"/>
      <c r="R389" s="6"/>
    </row>
    <row r="390" spans="1:18" hidden="1" x14ac:dyDescent="0.25">
      <c r="A390" s="13"/>
      <c r="B390" s="13"/>
      <c r="C390" s="13"/>
      <c r="D390" s="6"/>
      <c r="E390" s="6"/>
      <c r="F390" s="7"/>
      <c r="G390" s="8" t="e">
        <f>VLOOKUP(F390,'controle saldo'!#REF!,3,FALSE)</f>
        <v>#REF!</v>
      </c>
      <c r="H390" s="7"/>
      <c r="I390" s="9"/>
      <c r="J390" s="10"/>
      <c r="K390" s="6"/>
      <c r="L390" s="6"/>
      <c r="M390" s="11"/>
      <c r="N390" s="12"/>
      <c r="O390" s="13"/>
      <c r="P390" s="6"/>
      <c r="Q390" s="6"/>
      <c r="R390" s="6"/>
    </row>
    <row r="391" spans="1:18" hidden="1" x14ac:dyDescent="0.25">
      <c r="A391" s="13"/>
      <c r="B391" s="13"/>
      <c r="C391" s="13"/>
      <c r="D391" s="6"/>
      <c r="E391" s="6"/>
      <c r="F391" s="7"/>
      <c r="G391" s="8" t="e">
        <f>VLOOKUP(F391,'controle saldo'!#REF!,3,FALSE)</f>
        <v>#REF!</v>
      </c>
      <c r="H391" s="7"/>
      <c r="I391" s="9"/>
      <c r="J391" s="10"/>
      <c r="K391" s="6"/>
      <c r="L391" s="6"/>
      <c r="M391" s="11"/>
      <c r="N391" s="12"/>
      <c r="O391" s="13"/>
      <c r="P391" s="6"/>
      <c r="Q391" s="6"/>
      <c r="R391" s="6"/>
    </row>
    <row r="392" spans="1:18" hidden="1" x14ac:dyDescent="0.25">
      <c r="A392" s="13"/>
      <c r="B392" s="13"/>
      <c r="C392" s="13"/>
      <c r="D392" s="6"/>
      <c r="E392" s="6"/>
      <c r="F392" s="7"/>
      <c r="G392" s="8" t="e">
        <f>VLOOKUP(F392,'controle saldo'!#REF!,3,FALSE)</f>
        <v>#REF!</v>
      </c>
      <c r="H392" s="7"/>
      <c r="I392" s="9"/>
      <c r="J392" s="10"/>
      <c r="K392" s="6"/>
      <c r="L392" s="6"/>
      <c r="M392" s="11"/>
      <c r="N392" s="12"/>
      <c r="O392" s="13"/>
      <c r="P392" s="6"/>
      <c r="Q392" s="6"/>
      <c r="R392" s="6"/>
    </row>
    <row r="393" spans="1:18" hidden="1" x14ac:dyDescent="0.25">
      <c r="A393" s="13"/>
      <c r="B393" s="13"/>
      <c r="C393" s="13"/>
      <c r="D393" s="6"/>
      <c r="E393" s="6"/>
      <c r="F393" s="7"/>
      <c r="G393" s="8" t="e">
        <f>VLOOKUP(F393,'controle saldo'!#REF!,3,FALSE)</f>
        <v>#REF!</v>
      </c>
      <c r="H393" s="7"/>
      <c r="I393" s="9"/>
      <c r="J393" s="10"/>
      <c r="K393" s="6"/>
      <c r="L393" s="6"/>
      <c r="M393" s="11"/>
      <c r="N393" s="12"/>
      <c r="O393" s="13"/>
      <c r="P393" s="6"/>
      <c r="Q393" s="6"/>
      <c r="R393" s="6"/>
    </row>
    <row r="394" spans="1:18" hidden="1" x14ac:dyDescent="0.25">
      <c r="A394" s="13"/>
      <c r="B394" s="13"/>
      <c r="C394" s="13"/>
      <c r="D394" s="6"/>
      <c r="E394" s="6"/>
      <c r="F394" s="7"/>
      <c r="G394" s="8" t="e">
        <f>VLOOKUP(F394,'controle saldo'!#REF!,3,FALSE)</f>
        <v>#REF!</v>
      </c>
      <c r="H394" s="7"/>
      <c r="I394" s="9"/>
      <c r="J394" s="10"/>
      <c r="K394" s="6"/>
      <c r="L394" s="6"/>
      <c r="M394" s="11"/>
      <c r="N394" s="12"/>
      <c r="O394" s="13"/>
      <c r="P394" s="6"/>
      <c r="Q394" s="6"/>
      <c r="R394" s="6"/>
    </row>
    <row r="395" spans="1:18" hidden="1" x14ac:dyDescent="0.25">
      <c r="A395" s="13"/>
      <c r="B395" s="13"/>
      <c r="C395" s="13"/>
      <c r="D395" s="6"/>
      <c r="E395" s="6"/>
      <c r="F395" s="7"/>
      <c r="G395" s="8" t="e">
        <f>VLOOKUP(F395,'controle saldo'!#REF!,3,FALSE)</f>
        <v>#REF!</v>
      </c>
      <c r="H395" s="7"/>
      <c r="I395" s="9"/>
      <c r="J395" s="10"/>
      <c r="K395" s="6"/>
      <c r="L395" s="6"/>
      <c r="M395" s="11"/>
      <c r="N395" s="12"/>
      <c r="O395" s="13"/>
      <c r="P395" s="6"/>
      <c r="Q395" s="6"/>
      <c r="R395" s="6"/>
    </row>
    <row r="396" spans="1:18" hidden="1" x14ac:dyDescent="0.25">
      <c r="A396" s="13"/>
      <c r="B396" s="13"/>
      <c r="C396" s="13"/>
      <c r="D396" s="6"/>
      <c r="E396" s="6"/>
      <c r="F396" s="7"/>
      <c r="G396" s="8" t="e">
        <f>VLOOKUP(F396,'controle saldo'!#REF!,3,FALSE)</f>
        <v>#REF!</v>
      </c>
      <c r="H396" s="7"/>
      <c r="I396" s="9"/>
      <c r="J396" s="10"/>
      <c r="K396" s="6"/>
      <c r="L396" s="6"/>
      <c r="M396" s="11"/>
      <c r="N396" s="12"/>
      <c r="O396" s="13"/>
      <c r="P396" s="6"/>
      <c r="Q396" s="6"/>
      <c r="R396" s="6"/>
    </row>
  </sheetData>
  <sheetProtection algorithmName="SHA-512" hashValue="cFO8Q1GWfzDA0KUOMCOn/yXGsHAs/cOaMh39Yrbi8gpaQ7EXXjkmhwiBqIEHZctr4cqwrELAVGlgCDSHo92SLg==" saltValue="wluBZJE7P1ygSobCBDsB6w==" spinCount="100000" sheet="1" objects="1" scenarios="1" selectLockedCells="1"/>
  <autoFilter ref="A1:R396">
    <filterColumn colId="17">
      <filters>
        <filter val="Ofício de cobrança nº 299/ 18 enviado em 10/01/2019"/>
      </filters>
    </filterColumn>
  </autoFilter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selection activeCell="C20" sqref="C20"/>
    </sheetView>
  </sheetViews>
  <sheetFormatPr defaultRowHeight="15" x14ac:dyDescent="0.25"/>
  <cols>
    <col min="1" max="5" width="19.5703125" customWidth="1"/>
  </cols>
  <sheetData>
    <row r="1" spans="1:6" ht="23.25" x14ac:dyDescent="0.25">
      <c r="A1" s="176" t="s">
        <v>478</v>
      </c>
      <c r="B1" s="177"/>
      <c r="C1" s="177"/>
      <c r="D1" s="177"/>
      <c r="E1" s="177"/>
      <c r="F1" s="58"/>
    </row>
    <row r="2" spans="1:6" ht="18.75" x14ac:dyDescent="0.25">
      <c r="A2" s="178" t="s">
        <v>479</v>
      </c>
      <c r="B2" s="178"/>
      <c r="C2" s="178"/>
      <c r="D2" s="178"/>
      <c r="E2" s="178"/>
      <c r="F2" s="58"/>
    </row>
  </sheetData>
  <sheetProtection algorithmName="SHA-512" hashValue="aus+193fmtScDD3osXjX+slV5z6CCuW7nOPG41SLtV+FWCfyMbGId7QwXlDydBLMoLvdHoFIpXx/295QW6mWfg==" saltValue="qA1E0xURCnpvuC+2QTWQZw==" spinCount="100000" sheet="1" objects="1" scenarios="1" selectLockedCells="1"/>
  <mergeCells count="2">
    <mergeCell ref="A1:E1"/>
    <mergeCell ref="A2:E2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2"/>
  <sheetViews>
    <sheetView workbookViewId="0"/>
  </sheetViews>
  <sheetFormatPr defaultRowHeight="15" x14ac:dyDescent="0.25"/>
  <cols>
    <col min="1" max="1" width="63.28515625" customWidth="1"/>
    <col min="2" max="2" width="16.28515625" style="26" customWidth="1"/>
    <col min="3" max="3" width="29.28515625" style="37" customWidth="1"/>
    <col min="4" max="4" width="14.7109375" style="38" customWidth="1"/>
    <col min="5" max="5" width="19.7109375" style="38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35" t="s">
        <v>48</v>
      </c>
      <c r="B1" s="36"/>
      <c r="G1" s="179"/>
    </row>
    <row r="2" spans="1:15" ht="16.5" thickTop="1" thickBot="1" x14ac:dyDescent="0.3">
      <c r="A2" s="54" t="s">
        <v>0</v>
      </c>
      <c r="B2" s="39">
        <v>100070</v>
      </c>
      <c r="G2" s="179"/>
    </row>
    <row r="3" spans="1:15" ht="26.25" customHeight="1" thickTop="1" thickBot="1" x14ac:dyDescent="0.3">
      <c r="G3" s="180"/>
    </row>
    <row r="4" spans="1:15" s="41" customFormat="1" ht="31.5" thickTop="1" thickBot="1" x14ac:dyDescent="0.3">
      <c r="A4" s="55" t="s">
        <v>3</v>
      </c>
      <c r="B4" s="56" t="s">
        <v>7</v>
      </c>
      <c r="C4" s="56" t="s">
        <v>14</v>
      </c>
      <c r="D4" s="57" t="s">
        <v>6</v>
      </c>
      <c r="E4" s="40" t="s">
        <v>476</v>
      </c>
      <c r="F4"/>
      <c r="G4"/>
      <c r="H4"/>
      <c r="I4"/>
      <c r="J4"/>
      <c r="K4"/>
      <c r="L4"/>
      <c r="M4"/>
      <c r="N4"/>
      <c r="O4"/>
    </row>
    <row r="5" spans="1:15" s="46" customFormat="1" ht="30.75" thickTop="1" x14ac:dyDescent="0.25">
      <c r="A5" s="42" t="s">
        <v>367</v>
      </c>
      <c r="B5" s="43" t="s">
        <v>637</v>
      </c>
      <c r="C5" s="43" t="s">
        <v>633</v>
      </c>
      <c r="D5" s="44">
        <v>43328</v>
      </c>
      <c r="E5" s="45">
        <v>92.6</v>
      </c>
      <c r="F5"/>
      <c r="G5"/>
      <c r="H5"/>
      <c r="I5"/>
      <c r="J5"/>
      <c r="K5"/>
      <c r="L5"/>
      <c r="M5"/>
      <c r="N5"/>
      <c r="O5"/>
    </row>
    <row r="6" spans="1:15" s="46" customFormat="1" ht="30" x14ac:dyDescent="0.25">
      <c r="A6" s="42" t="s">
        <v>367</v>
      </c>
      <c r="B6" s="43" t="s">
        <v>649</v>
      </c>
      <c r="C6" s="43" t="s">
        <v>633</v>
      </c>
      <c r="D6" s="44">
        <v>43396</v>
      </c>
      <c r="E6" s="47">
        <v>180</v>
      </c>
      <c r="F6"/>
      <c r="G6"/>
      <c r="H6"/>
      <c r="I6"/>
      <c r="J6"/>
      <c r="K6"/>
      <c r="L6"/>
      <c r="M6"/>
      <c r="N6"/>
      <c r="O6"/>
    </row>
    <row r="7" spans="1:15" s="46" customFormat="1" ht="30" x14ac:dyDescent="0.25">
      <c r="A7" s="42" t="s">
        <v>367</v>
      </c>
      <c r="B7" s="43" t="s">
        <v>647</v>
      </c>
      <c r="C7" s="43" t="s">
        <v>633</v>
      </c>
      <c r="D7" s="44">
        <v>43396</v>
      </c>
      <c r="E7" s="47">
        <v>55.56</v>
      </c>
      <c r="F7"/>
      <c r="G7"/>
      <c r="H7"/>
      <c r="I7"/>
      <c r="J7"/>
      <c r="K7"/>
      <c r="L7"/>
      <c r="M7"/>
      <c r="N7"/>
      <c r="O7"/>
    </row>
    <row r="8" spans="1:15" s="48" customFormat="1" x14ac:dyDescent="0.25">
      <c r="A8" s="42" t="s">
        <v>382</v>
      </c>
      <c r="B8" s="43" t="s">
        <v>637</v>
      </c>
      <c r="C8" s="43" t="s">
        <v>633</v>
      </c>
      <c r="D8" s="44">
        <v>43328</v>
      </c>
      <c r="E8" s="47">
        <v>120</v>
      </c>
      <c r="F8"/>
      <c r="G8"/>
      <c r="H8"/>
      <c r="I8"/>
      <c r="J8"/>
      <c r="K8"/>
      <c r="L8"/>
      <c r="M8"/>
      <c r="N8"/>
      <c r="O8"/>
    </row>
    <row r="9" spans="1:15" s="48" customFormat="1" ht="30" x14ac:dyDescent="0.25">
      <c r="A9" s="42" t="s">
        <v>407</v>
      </c>
      <c r="B9" s="43" t="s">
        <v>641</v>
      </c>
      <c r="C9" s="43" t="s">
        <v>655</v>
      </c>
      <c r="D9" s="44">
        <v>43328</v>
      </c>
      <c r="E9" s="47">
        <v>94</v>
      </c>
      <c r="F9"/>
      <c r="G9"/>
      <c r="H9"/>
      <c r="I9"/>
      <c r="J9"/>
      <c r="K9"/>
      <c r="L9"/>
      <c r="M9"/>
      <c r="N9"/>
      <c r="O9"/>
    </row>
    <row r="10" spans="1:15" s="49" customFormat="1" ht="30" x14ac:dyDescent="0.25">
      <c r="A10" s="42" t="s">
        <v>430</v>
      </c>
      <c r="B10" s="43" t="s">
        <v>641</v>
      </c>
      <c r="C10" s="43" t="s">
        <v>633</v>
      </c>
      <c r="D10" s="44">
        <v>43328</v>
      </c>
      <c r="E10" s="47">
        <v>10.600000000000001</v>
      </c>
      <c r="F10"/>
      <c r="G10"/>
      <c r="H10"/>
      <c r="I10"/>
      <c r="J10"/>
      <c r="K10"/>
      <c r="L10"/>
      <c r="M10"/>
      <c r="N10"/>
      <c r="O10"/>
    </row>
    <row r="11" spans="1:15" ht="30" x14ac:dyDescent="0.25">
      <c r="A11" s="42" t="s">
        <v>440</v>
      </c>
      <c r="B11" s="43" t="s">
        <v>636</v>
      </c>
      <c r="C11" s="43" t="s">
        <v>688</v>
      </c>
      <c r="D11" s="44">
        <v>43328</v>
      </c>
      <c r="E11" s="47">
        <v>6.8500000000000005</v>
      </c>
    </row>
    <row r="12" spans="1:15" x14ac:dyDescent="0.25">
      <c r="A12" s="42" t="s">
        <v>440</v>
      </c>
      <c r="B12" s="43" t="s">
        <v>646</v>
      </c>
      <c r="C12" s="43" t="s">
        <v>633</v>
      </c>
      <c r="D12" s="44">
        <v>43396</v>
      </c>
      <c r="E12" s="47">
        <v>68.5</v>
      </c>
    </row>
    <row r="13" spans="1:15" ht="30" x14ac:dyDescent="0.25">
      <c r="A13" s="42" t="s">
        <v>444</v>
      </c>
      <c r="B13" s="43" t="s">
        <v>641</v>
      </c>
      <c r="C13" s="43" t="s">
        <v>655</v>
      </c>
      <c r="D13" s="44">
        <v>43328</v>
      </c>
      <c r="E13" s="47">
        <v>155</v>
      </c>
    </row>
    <row r="14" spans="1:15" ht="45" x14ac:dyDescent="0.25">
      <c r="A14" s="42" t="s">
        <v>444</v>
      </c>
      <c r="B14" s="43" t="s">
        <v>630</v>
      </c>
      <c r="C14" s="43" t="s">
        <v>657</v>
      </c>
      <c r="D14" s="44">
        <v>43396</v>
      </c>
      <c r="E14" s="47">
        <v>93</v>
      </c>
    </row>
    <row r="15" spans="1:15" x14ac:dyDescent="0.25">
      <c r="A15" s="42" t="s">
        <v>445</v>
      </c>
      <c r="B15" s="43" t="s">
        <v>629</v>
      </c>
      <c r="C15" s="43" t="s">
        <v>629</v>
      </c>
      <c r="D15" s="44">
        <v>43328</v>
      </c>
      <c r="E15" s="47"/>
    </row>
    <row r="16" spans="1:15" ht="30" x14ac:dyDescent="0.25">
      <c r="A16" s="42" t="s">
        <v>446</v>
      </c>
      <c r="B16" s="43" t="s">
        <v>639</v>
      </c>
      <c r="C16" s="43" t="s">
        <v>633</v>
      </c>
      <c r="D16" s="44">
        <v>43328</v>
      </c>
      <c r="E16" s="47">
        <v>41.5</v>
      </c>
    </row>
    <row r="17" spans="1:5" ht="75" x14ac:dyDescent="0.25">
      <c r="A17" s="42" t="s">
        <v>453</v>
      </c>
      <c r="B17" s="43" t="s">
        <v>641</v>
      </c>
      <c r="C17" s="43" t="s">
        <v>655</v>
      </c>
      <c r="D17" s="44">
        <v>43328</v>
      </c>
      <c r="E17" s="47">
        <v>315</v>
      </c>
    </row>
    <row r="18" spans="1:5" ht="75" x14ac:dyDescent="0.25">
      <c r="A18" s="42" t="s">
        <v>453</v>
      </c>
      <c r="B18" s="43" t="s">
        <v>630</v>
      </c>
      <c r="C18" s="43" t="s">
        <v>656</v>
      </c>
      <c r="D18" s="44">
        <v>43396</v>
      </c>
      <c r="E18" s="47">
        <v>315</v>
      </c>
    </row>
    <row r="19" spans="1:5" ht="30" x14ac:dyDescent="0.25">
      <c r="A19" s="42" t="s">
        <v>457</v>
      </c>
      <c r="B19" s="43" t="s">
        <v>639</v>
      </c>
      <c r="C19" s="43" t="s">
        <v>633</v>
      </c>
      <c r="D19" s="44">
        <v>43328</v>
      </c>
      <c r="E19" s="47">
        <v>56.499999999999993</v>
      </c>
    </row>
    <row r="20" spans="1:5" ht="30" x14ac:dyDescent="0.25">
      <c r="A20" s="42" t="s">
        <v>457</v>
      </c>
      <c r="B20" s="43" t="s">
        <v>647</v>
      </c>
      <c r="C20" s="43" t="s">
        <v>633</v>
      </c>
      <c r="D20" s="44">
        <v>43396</v>
      </c>
      <c r="E20" s="47">
        <v>44.5</v>
      </c>
    </row>
    <row r="21" spans="1:5" x14ac:dyDescent="0.25">
      <c r="A21" s="42" t="s">
        <v>363</v>
      </c>
      <c r="B21" s="43" t="s">
        <v>637</v>
      </c>
      <c r="C21" s="43" t="s">
        <v>633</v>
      </c>
      <c r="D21" s="44">
        <v>43328</v>
      </c>
      <c r="E21" s="47">
        <v>55.8</v>
      </c>
    </row>
    <row r="22" spans="1:5" x14ac:dyDescent="0.25">
      <c r="A22" s="42" t="s">
        <v>495</v>
      </c>
      <c r="B22" s="43" t="s">
        <v>638</v>
      </c>
      <c r="C22" s="43" t="s">
        <v>633</v>
      </c>
      <c r="D22" s="44">
        <v>43328</v>
      </c>
      <c r="E22" s="47">
        <v>30</v>
      </c>
    </row>
    <row r="23" spans="1:5" x14ac:dyDescent="0.25">
      <c r="A23" s="42" t="s">
        <v>495</v>
      </c>
      <c r="B23" s="43" t="s">
        <v>648</v>
      </c>
      <c r="C23" s="43" t="s">
        <v>633</v>
      </c>
      <c r="D23" s="44">
        <v>43396</v>
      </c>
      <c r="E23" s="47">
        <v>36</v>
      </c>
    </row>
    <row r="24" spans="1:5" ht="30" x14ac:dyDescent="0.25">
      <c r="A24" s="42" t="s">
        <v>366</v>
      </c>
      <c r="B24" s="43" t="s">
        <v>637</v>
      </c>
      <c r="C24" s="43" t="s">
        <v>633</v>
      </c>
      <c r="D24" s="44">
        <v>43328</v>
      </c>
      <c r="E24" s="47">
        <v>27</v>
      </c>
    </row>
    <row r="25" spans="1:5" ht="30" x14ac:dyDescent="0.25">
      <c r="A25" s="42" t="s">
        <v>375</v>
      </c>
      <c r="B25" s="43" t="s">
        <v>639</v>
      </c>
      <c r="C25" s="43" t="s">
        <v>633</v>
      </c>
      <c r="D25" s="44">
        <v>43328</v>
      </c>
      <c r="E25" s="47">
        <v>112.00000000000001</v>
      </c>
    </row>
    <row r="26" spans="1:5" ht="30" x14ac:dyDescent="0.25">
      <c r="A26" s="42" t="s">
        <v>381</v>
      </c>
      <c r="B26" s="43" t="s">
        <v>631</v>
      </c>
      <c r="C26" s="43" t="s">
        <v>633</v>
      </c>
      <c r="D26" s="44">
        <v>43328</v>
      </c>
      <c r="E26" s="47">
        <v>2208</v>
      </c>
    </row>
    <row r="27" spans="1:5" ht="30" x14ac:dyDescent="0.25">
      <c r="A27" s="42" t="s">
        <v>381</v>
      </c>
      <c r="B27" s="43" t="s">
        <v>644</v>
      </c>
      <c r="C27" s="43" t="s">
        <v>633</v>
      </c>
      <c r="D27" s="44">
        <v>43396</v>
      </c>
      <c r="E27" s="47">
        <v>552</v>
      </c>
    </row>
    <row r="28" spans="1:5" x14ac:dyDescent="0.25">
      <c r="A28" s="42" t="s">
        <v>524</v>
      </c>
      <c r="B28" s="43" t="s">
        <v>637</v>
      </c>
      <c r="C28" s="43" t="s">
        <v>633</v>
      </c>
      <c r="D28" s="44">
        <v>43328</v>
      </c>
      <c r="E28" s="47">
        <v>9.9</v>
      </c>
    </row>
    <row r="29" spans="1:5" x14ac:dyDescent="0.25">
      <c r="A29" s="42" t="s">
        <v>526</v>
      </c>
      <c r="B29" s="43" t="s">
        <v>634</v>
      </c>
      <c r="C29" s="43" t="s">
        <v>633</v>
      </c>
      <c r="D29" s="44">
        <v>43328</v>
      </c>
      <c r="E29" s="47">
        <v>89.1</v>
      </c>
    </row>
    <row r="30" spans="1:5" ht="30" x14ac:dyDescent="0.25">
      <c r="A30" s="42" t="s">
        <v>391</v>
      </c>
      <c r="B30" s="43" t="s">
        <v>637</v>
      </c>
      <c r="C30" s="43" t="s">
        <v>633</v>
      </c>
      <c r="D30" s="44">
        <v>43328</v>
      </c>
      <c r="E30" s="47">
        <v>95.25</v>
      </c>
    </row>
    <row r="31" spans="1:5" ht="30" x14ac:dyDescent="0.25">
      <c r="A31" s="42" t="s">
        <v>391</v>
      </c>
      <c r="B31" s="43" t="s">
        <v>647</v>
      </c>
      <c r="C31" s="43" t="s">
        <v>633</v>
      </c>
      <c r="D31" s="44">
        <v>43396</v>
      </c>
      <c r="E31" s="47">
        <v>95.25</v>
      </c>
    </row>
    <row r="32" spans="1:5" ht="30" x14ac:dyDescent="0.25">
      <c r="A32" s="42" t="s">
        <v>535</v>
      </c>
      <c r="B32" s="43" t="s">
        <v>637</v>
      </c>
      <c r="C32" s="43" t="s">
        <v>633</v>
      </c>
      <c r="D32" s="44">
        <v>43328</v>
      </c>
      <c r="E32" s="47">
        <v>80.150000000000006</v>
      </c>
    </row>
    <row r="33" spans="1:5" ht="30" x14ac:dyDescent="0.25">
      <c r="A33" s="42" t="s">
        <v>535</v>
      </c>
      <c r="B33" s="43" t="s">
        <v>647</v>
      </c>
      <c r="C33" s="43" t="s">
        <v>633</v>
      </c>
      <c r="D33" s="44">
        <v>43396</v>
      </c>
      <c r="E33" s="47">
        <v>80.150000000000006</v>
      </c>
    </row>
    <row r="34" spans="1:5" ht="30" x14ac:dyDescent="0.25">
      <c r="A34" s="42" t="s">
        <v>393</v>
      </c>
      <c r="B34" s="43" t="s">
        <v>641</v>
      </c>
      <c r="C34" s="43" t="s">
        <v>655</v>
      </c>
      <c r="D34" s="44">
        <v>43328</v>
      </c>
      <c r="E34" s="47">
        <v>901</v>
      </c>
    </row>
    <row r="35" spans="1:5" ht="30" x14ac:dyDescent="0.25">
      <c r="A35" s="42" t="s">
        <v>393</v>
      </c>
      <c r="B35" s="43" t="s">
        <v>630</v>
      </c>
      <c r="C35" s="43" t="s">
        <v>656</v>
      </c>
      <c r="D35" s="44">
        <v>43396</v>
      </c>
      <c r="E35" s="47">
        <v>270.3</v>
      </c>
    </row>
    <row r="36" spans="1:5" ht="30" x14ac:dyDescent="0.25">
      <c r="A36" s="42" t="s">
        <v>400</v>
      </c>
      <c r="B36" s="43" t="s">
        <v>637</v>
      </c>
      <c r="C36" s="43" t="s">
        <v>633</v>
      </c>
      <c r="D36" s="44">
        <v>43328</v>
      </c>
      <c r="E36" s="47">
        <v>57.499999999999993</v>
      </c>
    </row>
    <row r="37" spans="1:5" ht="30" x14ac:dyDescent="0.25">
      <c r="A37" s="42" t="s">
        <v>400</v>
      </c>
      <c r="B37" s="43" t="s">
        <v>647</v>
      </c>
      <c r="C37" s="43" t="s">
        <v>633</v>
      </c>
      <c r="D37" s="44">
        <v>43396</v>
      </c>
      <c r="E37" s="47">
        <v>57.499999999999993</v>
      </c>
    </row>
    <row r="38" spans="1:5" ht="30" x14ac:dyDescent="0.25">
      <c r="A38" s="42" t="s">
        <v>415</v>
      </c>
      <c r="B38" s="43" t="s">
        <v>639</v>
      </c>
      <c r="C38" s="43" t="s">
        <v>633</v>
      </c>
      <c r="D38" s="44">
        <v>43328</v>
      </c>
      <c r="E38" s="47">
        <v>34.200000000000003</v>
      </c>
    </row>
    <row r="39" spans="1:5" ht="30" x14ac:dyDescent="0.25">
      <c r="A39" s="42" t="s">
        <v>565</v>
      </c>
      <c r="B39" s="43" t="s">
        <v>637</v>
      </c>
      <c r="C39" s="43" t="s">
        <v>633</v>
      </c>
      <c r="D39" s="44">
        <v>43328</v>
      </c>
      <c r="E39" s="47">
        <v>42.699999999999996</v>
      </c>
    </row>
    <row r="40" spans="1:5" ht="30" x14ac:dyDescent="0.25">
      <c r="A40" s="42" t="s">
        <v>565</v>
      </c>
      <c r="B40" s="43" t="s">
        <v>647</v>
      </c>
      <c r="C40" s="43" t="s">
        <v>633</v>
      </c>
      <c r="D40" s="44">
        <v>43396</v>
      </c>
      <c r="E40" s="47">
        <v>106.74999999999999</v>
      </c>
    </row>
    <row r="41" spans="1:5" ht="45" x14ac:dyDescent="0.25">
      <c r="A41" s="42" t="s">
        <v>428</v>
      </c>
      <c r="B41" s="43" t="s">
        <v>631</v>
      </c>
      <c r="C41" s="43" t="s">
        <v>633</v>
      </c>
      <c r="D41" s="44">
        <v>43328</v>
      </c>
      <c r="E41" s="47">
        <v>749</v>
      </c>
    </row>
    <row r="42" spans="1:5" ht="30" x14ac:dyDescent="0.25">
      <c r="A42" s="42" t="s">
        <v>431</v>
      </c>
      <c r="B42" s="43" t="s">
        <v>641</v>
      </c>
      <c r="C42" s="43" t="s">
        <v>655</v>
      </c>
      <c r="D42" s="44">
        <v>43328</v>
      </c>
      <c r="E42" s="47">
        <v>27.6</v>
      </c>
    </row>
    <row r="43" spans="1:5" ht="30" x14ac:dyDescent="0.25">
      <c r="A43" s="42" t="s">
        <v>431</v>
      </c>
      <c r="B43" s="43" t="s">
        <v>630</v>
      </c>
      <c r="C43" s="43" t="s">
        <v>656</v>
      </c>
      <c r="D43" s="44">
        <v>43396</v>
      </c>
      <c r="E43" s="47">
        <v>27.6</v>
      </c>
    </row>
    <row r="44" spans="1:5" ht="30" x14ac:dyDescent="0.25">
      <c r="A44" s="42" t="s">
        <v>434</v>
      </c>
      <c r="B44" s="43" t="s">
        <v>637</v>
      </c>
      <c r="C44" s="43" t="s">
        <v>633</v>
      </c>
      <c r="D44" s="44">
        <v>43328</v>
      </c>
      <c r="E44" s="47">
        <v>43</v>
      </c>
    </row>
    <row r="45" spans="1:5" ht="30" x14ac:dyDescent="0.25">
      <c r="A45" s="42" t="s">
        <v>574</v>
      </c>
      <c r="B45" s="43" t="s">
        <v>642</v>
      </c>
      <c r="C45" s="43" t="s">
        <v>633</v>
      </c>
      <c r="D45" s="44">
        <v>43328</v>
      </c>
      <c r="E45" s="47">
        <v>102.96000000000001</v>
      </c>
    </row>
    <row r="46" spans="1:5" ht="30" x14ac:dyDescent="0.25">
      <c r="A46" s="42" t="s">
        <v>584</v>
      </c>
      <c r="B46" s="43" t="s">
        <v>639</v>
      </c>
      <c r="C46" s="43" t="s">
        <v>633</v>
      </c>
      <c r="D46" s="44">
        <v>43328</v>
      </c>
      <c r="E46" s="47">
        <v>112.00000000000001</v>
      </c>
    </row>
    <row r="47" spans="1:5" x14ac:dyDescent="0.25">
      <c r="A47" s="42" t="s">
        <v>586</v>
      </c>
      <c r="B47" s="43" t="s">
        <v>637</v>
      </c>
      <c r="C47" s="43" t="s">
        <v>633</v>
      </c>
      <c r="D47" s="44">
        <v>43328</v>
      </c>
      <c r="E47" s="47">
        <v>364.5</v>
      </c>
    </row>
    <row r="48" spans="1:5" x14ac:dyDescent="0.25">
      <c r="A48" s="42" t="s">
        <v>586</v>
      </c>
      <c r="B48" s="43" t="s">
        <v>647</v>
      </c>
      <c r="C48" s="43" t="s">
        <v>633</v>
      </c>
      <c r="D48" s="44">
        <v>43396</v>
      </c>
      <c r="E48" s="47">
        <v>364.5</v>
      </c>
    </row>
    <row r="49" spans="1:5" x14ac:dyDescent="0.25">
      <c r="A49" s="42" t="s">
        <v>590</v>
      </c>
      <c r="B49" s="43" t="s">
        <v>637</v>
      </c>
      <c r="C49" s="43" t="s">
        <v>633</v>
      </c>
      <c r="D49" s="44">
        <v>43328</v>
      </c>
      <c r="E49" s="47">
        <v>35</v>
      </c>
    </row>
    <row r="50" spans="1:5" x14ac:dyDescent="0.25">
      <c r="A50" s="42" t="s">
        <v>590</v>
      </c>
      <c r="B50" s="43" t="s">
        <v>647</v>
      </c>
      <c r="C50" s="43" t="s">
        <v>633</v>
      </c>
      <c r="D50" s="44">
        <v>43396</v>
      </c>
      <c r="E50" s="47">
        <v>28.000000000000004</v>
      </c>
    </row>
    <row r="51" spans="1:5" x14ac:dyDescent="0.25">
      <c r="A51" s="42" t="s">
        <v>449</v>
      </c>
      <c r="B51" s="43" t="s">
        <v>642</v>
      </c>
      <c r="C51" s="43" t="s">
        <v>633</v>
      </c>
      <c r="D51" s="44">
        <v>43328</v>
      </c>
      <c r="E51" s="47">
        <v>81</v>
      </c>
    </row>
    <row r="52" spans="1:5" ht="30" x14ac:dyDescent="0.25">
      <c r="A52" s="42" t="s">
        <v>450</v>
      </c>
      <c r="B52" s="43" t="s">
        <v>641</v>
      </c>
      <c r="C52" s="43" t="s">
        <v>633</v>
      </c>
      <c r="D52" s="44">
        <v>43328</v>
      </c>
      <c r="E52" s="47">
        <v>74.5</v>
      </c>
    </row>
    <row r="53" spans="1:5" ht="30" x14ac:dyDescent="0.25">
      <c r="A53" s="42" t="s">
        <v>450</v>
      </c>
      <c r="B53" s="43" t="s">
        <v>630</v>
      </c>
      <c r="C53" s="43" t="s">
        <v>633</v>
      </c>
      <c r="D53" s="44">
        <v>43396</v>
      </c>
      <c r="E53" s="47">
        <v>74.5</v>
      </c>
    </row>
    <row r="54" spans="1:5" x14ac:dyDescent="0.25">
      <c r="A54" s="42" t="s">
        <v>458</v>
      </c>
      <c r="B54" s="43" t="s">
        <v>639</v>
      </c>
      <c r="C54" s="43" t="s">
        <v>633</v>
      </c>
      <c r="D54" s="44">
        <v>43328</v>
      </c>
      <c r="E54" s="47">
        <v>196</v>
      </c>
    </row>
    <row r="55" spans="1:5" x14ac:dyDescent="0.25">
      <c r="A55" s="42" t="s">
        <v>458</v>
      </c>
      <c r="B55" s="43" t="s">
        <v>649</v>
      </c>
      <c r="C55" s="43" t="s">
        <v>633</v>
      </c>
      <c r="D55" s="44">
        <v>43396</v>
      </c>
      <c r="E55" s="47">
        <v>294</v>
      </c>
    </row>
    <row r="56" spans="1:5" x14ac:dyDescent="0.25">
      <c r="A56" s="42" t="s">
        <v>364</v>
      </c>
      <c r="B56" s="43" t="s">
        <v>649</v>
      </c>
      <c r="C56" s="43" t="s">
        <v>633</v>
      </c>
      <c r="D56" s="44">
        <v>43396</v>
      </c>
      <c r="E56" s="47">
        <v>94</v>
      </c>
    </row>
    <row r="57" spans="1:5" ht="30" x14ac:dyDescent="0.25">
      <c r="A57" s="42" t="s">
        <v>370</v>
      </c>
      <c r="B57" s="43" t="s">
        <v>649</v>
      </c>
      <c r="C57" s="43" t="s">
        <v>633</v>
      </c>
      <c r="D57" s="44">
        <v>43396</v>
      </c>
      <c r="E57" s="47">
        <v>86.5</v>
      </c>
    </row>
    <row r="58" spans="1:5" ht="45" x14ac:dyDescent="0.25">
      <c r="A58" s="42" t="s">
        <v>379</v>
      </c>
      <c r="B58" s="43" t="s">
        <v>649</v>
      </c>
      <c r="C58" s="43" t="s">
        <v>633</v>
      </c>
      <c r="D58" s="44">
        <v>43396</v>
      </c>
      <c r="E58" s="47">
        <v>68.099999999999994</v>
      </c>
    </row>
    <row r="59" spans="1:5" x14ac:dyDescent="0.25">
      <c r="A59" s="42" t="s">
        <v>521</v>
      </c>
      <c r="B59" s="43" t="s">
        <v>649</v>
      </c>
      <c r="C59" s="43" t="s">
        <v>633</v>
      </c>
      <c r="D59" s="44">
        <v>43396</v>
      </c>
      <c r="E59" s="47">
        <v>53.28</v>
      </c>
    </row>
    <row r="60" spans="1:5" ht="30" x14ac:dyDescent="0.25">
      <c r="A60" s="42" t="s">
        <v>386</v>
      </c>
      <c r="B60" s="43" t="s">
        <v>651</v>
      </c>
      <c r="C60" s="43" t="s">
        <v>633</v>
      </c>
      <c r="D60" s="44">
        <v>43396</v>
      </c>
      <c r="E60" s="47">
        <v>391</v>
      </c>
    </row>
    <row r="61" spans="1:5" ht="30" x14ac:dyDescent="0.25">
      <c r="A61" s="42" t="s">
        <v>537</v>
      </c>
      <c r="B61" s="43" t="s">
        <v>647</v>
      </c>
      <c r="C61" s="43" t="s">
        <v>633</v>
      </c>
      <c r="D61" s="44">
        <v>43396</v>
      </c>
      <c r="E61" s="47">
        <v>72.75</v>
      </c>
    </row>
    <row r="62" spans="1:5" ht="30" x14ac:dyDescent="0.25">
      <c r="A62" s="42" t="s">
        <v>396</v>
      </c>
      <c r="B62" s="43" t="s">
        <v>650</v>
      </c>
      <c r="C62" s="43" t="s">
        <v>633</v>
      </c>
      <c r="D62" s="44">
        <v>43396</v>
      </c>
      <c r="E62" s="47">
        <v>103.49999999999999</v>
      </c>
    </row>
    <row r="63" spans="1:5" x14ac:dyDescent="0.25">
      <c r="A63" s="42" t="s">
        <v>398</v>
      </c>
      <c r="B63" s="43" t="s">
        <v>649</v>
      </c>
      <c r="C63" s="43" t="s">
        <v>633</v>
      </c>
      <c r="D63" s="44">
        <v>43396</v>
      </c>
      <c r="E63" s="47">
        <v>54.500000000000007</v>
      </c>
    </row>
    <row r="64" spans="1:5" ht="30" x14ac:dyDescent="0.25">
      <c r="A64" s="42" t="s">
        <v>404</v>
      </c>
      <c r="B64" s="43" t="s">
        <v>650</v>
      </c>
      <c r="C64" s="43" t="s">
        <v>633</v>
      </c>
      <c r="D64" s="44">
        <v>43396</v>
      </c>
      <c r="E64" s="47">
        <v>360</v>
      </c>
    </row>
    <row r="65" spans="1:5" ht="30" x14ac:dyDescent="0.25">
      <c r="A65" s="42" t="s">
        <v>405</v>
      </c>
      <c r="B65" s="43" t="s">
        <v>647</v>
      </c>
      <c r="C65" s="43" t="s">
        <v>633</v>
      </c>
      <c r="D65" s="44">
        <v>43396</v>
      </c>
      <c r="E65" s="47">
        <v>36.1</v>
      </c>
    </row>
    <row r="66" spans="1:5" ht="30" x14ac:dyDescent="0.25">
      <c r="A66" s="42" t="s">
        <v>409</v>
      </c>
      <c r="B66" s="43" t="s">
        <v>630</v>
      </c>
      <c r="C66" s="43" t="s">
        <v>656</v>
      </c>
      <c r="D66" s="44">
        <v>43396</v>
      </c>
      <c r="E66" s="47">
        <v>77.400000000000006</v>
      </c>
    </row>
    <row r="67" spans="1:5" ht="45" x14ac:dyDescent="0.25">
      <c r="A67" s="42" t="s">
        <v>411</v>
      </c>
      <c r="B67" s="43" t="s">
        <v>650</v>
      </c>
      <c r="C67" s="43" t="s">
        <v>633</v>
      </c>
      <c r="D67" s="44">
        <v>43396</v>
      </c>
      <c r="E67" s="47">
        <v>592</v>
      </c>
    </row>
    <row r="68" spans="1:5" ht="30" x14ac:dyDescent="0.25">
      <c r="A68" s="42" t="s">
        <v>412</v>
      </c>
      <c r="B68" s="43" t="s">
        <v>646</v>
      </c>
      <c r="C68" s="43" t="s">
        <v>633</v>
      </c>
      <c r="D68" s="44">
        <v>43396</v>
      </c>
      <c r="E68" s="47">
        <v>240</v>
      </c>
    </row>
    <row r="69" spans="1:5" ht="30" x14ac:dyDescent="0.25">
      <c r="A69" s="42" t="s">
        <v>413</v>
      </c>
      <c r="B69" s="43" t="s">
        <v>649</v>
      </c>
      <c r="C69" s="43" t="s">
        <v>633</v>
      </c>
      <c r="D69" s="44">
        <v>43396</v>
      </c>
      <c r="E69" s="47">
        <v>445.28</v>
      </c>
    </row>
    <row r="70" spans="1:5" ht="30" x14ac:dyDescent="0.25">
      <c r="A70" s="42" t="s">
        <v>418</v>
      </c>
      <c r="B70" s="43" t="s">
        <v>649</v>
      </c>
      <c r="C70" s="43" t="s">
        <v>633</v>
      </c>
      <c r="D70" s="44">
        <v>43396</v>
      </c>
      <c r="E70" s="47">
        <v>159</v>
      </c>
    </row>
    <row r="71" spans="1:5" ht="30" x14ac:dyDescent="0.25">
      <c r="A71" s="42" t="s">
        <v>421</v>
      </c>
      <c r="B71" s="43" t="s">
        <v>646</v>
      </c>
      <c r="C71" s="43" t="s">
        <v>633</v>
      </c>
      <c r="D71" s="44">
        <v>43396</v>
      </c>
      <c r="E71" s="47">
        <v>1611</v>
      </c>
    </row>
    <row r="72" spans="1:5" x14ac:dyDescent="0.25">
      <c r="A72" s="42" t="s">
        <v>563</v>
      </c>
      <c r="B72" s="43" t="s">
        <v>651</v>
      </c>
      <c r="C72" s="43" t="s">
        <v>633</v>
      </c>
      <c r="D72" s="44">
        <v>43396</v>
      </c>
      <c r="E72" s="47">
        <v>23</v>
      </c>
    </row>
    <row r="73" spans="1:5" ht="30" x14ac:dyDescent="0.25">
      <c r="A73" s="42" t="s">
        <v>424</v>
      </c>
      <c r="B73" s="43" t="s">
        <v>630</v>
      </c>
      <c r="C73" s="43" t="s">
        <v>656</v>
      </c>
      <c r="D73" s="44">
        <v>43396</v>
      </c>
      <c r="E73" s="47">
        <v>370.5</v>
      </c>
    </row>
    <row r="74" spans="1:5" x14ac:dyDescent="0.25">
      <c r="A74" s="42" t="s">
        <v>432</v>
      </c>
      <c r="B74" s="43" t="s">
        <v>650</v>
      </c>
      <c r="C74" s="43" t="s">
        <v>633</v>
      </c>
      <c r="D74" s="44">
        <v>43396</v>
      </c>
      <c r="E74" s="47">
        <v>69.75</v>
      </c>
    </row>
    <row r="75" spans="1:5" ht="30" x14ac:dyDescent="0.25">
      <c r="A75" s="42" t="s">
        <v>436</v>
      </c>
      <c r="B75" s="43" t="s">
        <v>644</v>
      </c>
      <c r="C75" s="43" t="s">
        <v>633</v>
      </c>
      <c r="D75" s="44">
        <v>43396</v>
      </c>
      <c r="E75" s="47">
        <v>179.3</v>
      </c>
    </row>
    <row r="76" spans="1:5" ht="30" x14ac:dyDescent="0.25">
      <c r="A76" s="42" t="s">
        <v>577</v>
      </c>
      <c r="B76" s="43" t="s">
        <v>647</v>
      </c>
      <c r="C76" s="43" t="s">
        <v>633</v>
      </c>
      <c r="D76" s="44">
        <v>43396</v>
      </c>
      <c r="E76" s="47">
        <v>239.7</v>
      </c>
    </row>
    <row r="77" spans="1:5" x14ac:dyDescent="0.25">
      <c r="A77" s="42" t="s">
        <v>587</v>
      </c>
      <c r="B77" s="43" t="s">
        <v>647</v>
      </c>
      <c r="C77" s="43" t="s">
        <v>633</v>
      </c>
      <c r="D77" s="44">
        <v>43396</v>
      </c>
      <c r="E77" s="47">
        <v>11.200000000000001</v>
      </c>
    </row>
    <row r="78" spans="1:5" ht="30" x14ac:dyDescent="0.25">
      <c r="A78" s="42" t="s">
        <v>447</v>
      </c>
      <c r="B78" s="43" t="s">
        <v>630</v>
      </c>
      <c r="C78" s="43" t="s">
        <v>656</v>
      </c>
      <c r="D78" s="44">
        <v>43396</v>
      </c>
      <c r="E78" s="47">
        <v>27.250000000000004</v>
      </c>
    </row>
    <row r="79" spans="1:5" x14ac:dyDescent="0.25">
      <c r="A79" s="42" t="s">
        <v>595</v>
      </c>
      <c r="B79" s="43" t="s">
        <v>647</v>
      </c>
      <c r="C79" s="43" t="s">
        <v>633</v>
      </c>
      <c r="D79" s="44">
        <v>43396</v>
      </c>
      <c r="E79" s="47">
        <v>6</v>
      </c>
    </row>
    <row r="80" spans="1:5" ht="45.75" thickBot="1" x14ac:dyDescent="0.3">
      <c r="A80" s="42" t="s">
        <v>597</v>
      </c>
      <c r="B80" s="43" t="s">
        <v>647</v>
      </c>
      <c r="C80" s="43" t="s">
        <v>633</v>
      </c>
      <c r="D80" s="44">
        <v>43396</v>
      </c>
      <c r="E80" s="47">
        <v>61.6</v>
      </c>
    </row>
    <row r="81" spans="1:5" ht="16.5" thickTop="1" thickBot="1" x14ac:dyDescent="0.3">
      <c r="A81" s="50" t="s">
        <v>477</v>
      </c>
      <c r="B81" s="51"/>
      <c r="C81" s="51"/>
      <c r="D81" s="52"/>
      <c r="E81" s="53">
        <v>14596.030000000002</v>
      </c>
    </row>
    <row r="82" spans="1:5" ht="15.75" thickTop="1" x14ac:dyDescent="0.25">
      <c r="B82"/>
      <c r="C82"/>
      <c r="D82"/>
      <c r="E82"/>
    </row>
    <row r="83" spans="1:5" x14ac:dyDescent="0.25">
      <c r="B83"/>
      <c r="C83"/>
      <c r="D83"/>
      <c r="E83"/>
    </row>
    <row r="84" spans="1:5" x14ac:dyDescent="0.25">
      <c r="B84"/>
      <c r="C84"/>
      <c r="D84"/>
      <c r="E84"/>
    </row>
    <row r="85" spans="1:5" x14ac:dyDescent="0.25">
      <c r="B85"/>
      <c r="C85"/>
      <c r="D85"/>
      <c r="E85"/>
    </row>
    <row r="86" spans="1:5" x14ac:dyDescent="0.25">
      <c r="B86"/>
      <c r="C86"/>
      <c r="D86"/>
      <c r="E86"/>
    </row>
    <row r="87" spans="1:5" x14ac:dyDescent="0.25">
      <c r="B87"/>
      <c r="C87"/>
      <c r="D87"/>
      <c r="E87"/>
    </row>
    <row r="88" spans="1:5" x14ac:dyDescent="0.25">
      <c r="B88"/>
      <c r="C88"/>
      <c r="D88"/>
      <c r="E88"/>
    </row>
    <row r="89" spans="1:5" x14ac:dyDescent="0.25">
      <c r="B89"/>
      <c r="C89"/>
      <c r="D89"/>
      <c r="E89"/>
    </row>
    <row r="90" spans="1:5" x14ac:dyDescent="0.25">
      <c r="B90"/>
      <c r="C90"/>
      <c r="D90"/>
      <c r="E90"/>
    </row>
    <row r="91" spans="1:5" x14ac:dyDescent="0.25">
      <c r="B91"/>
      <c r="C91"/>
      <c r="D91"/>
      <c r="E91"/>
    </row>
    <row r="92" spans="1:5" x14ac:dyDescent="0.25">
      <c r="B92"/>
      <c r="C92"/>
      <c r="D92"/>
      <c r="E92"/>
    </row>
    <row r="93" spans="1:5" x14ac:dyDescent="0.25">
      <c r="B93"/>
      <c r="C93"/>
      <c r="D93"/>
      <c r="E93"/>
    </row>
    <row r="94" spans="1:5" x14ac:dyDescent="0.25">
      <c r="B94"/>
      <c r="C94"/>
      <c r="D94"/>
      <c r="E94"/>
    </row>
    <row r="95" spans="1:5" x14ac:dyDescent="0.25">
      <c r="B95"/>
      <c r="C95"/>
      <c r="D95"/>
      <c r="E95"/>
    </row>
    <row r="96" spans="1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m4ErY08lfWc/jgBCJrzDVHMK34OwoFsJg7bLt/NjXZU/1metnOBJM/rFS8Qmlmdn3BChZaEEeDydu8+i66fjwA==" saltValue="wtaUgjHA5i3apn8lEECIAg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2"/>
  <sheetViews>
    <sheetView tabSelected="1" workbookViewId="0">
      <selection activeCell="A9" sqref="A9"/>
    </sheetView>
  </sheetViews>
  <sheetFormatPr defaultRowHeight="15" x14ac:dyDescent="0.25"/>
  <cols>
    <col min="1" max="1" width="63.28515625" customWidth="1"/>
    <col min="2" max="2" width="16.28515625" style="132" customWidth="1"/>
    <col min="3" max="3" width="29.28515625" style="37" customWidth="1"/>
    <col min="4" max="4" width="14.7109375" style="38" customWidth="1"/>
    <col min="5" max="5" width="19.7109375" style="38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35" t="s">
        <v>286</v>
      </c>
      <c r="B1" s="36"/>
      <c r="G1" s="179"/>
    </row>
    <row r="2" spans="1:15" ht="16.5" thickTop="1" thickBot="1" x14ac:dyDescent="0.3">
      <c r="A2" s="54" t="s">
        <v>0</v>
      </c>
      <c r="B2" s="39">
        <v>280010</v>
      </c>
      <c r="G2" s="179"/>
    </row>
    <row r="3" spans="1:15" ht="26.25" customHeight="1" thickTop="1" thickBot="1" x14ac:dyDescent="0.3">
      <c r="G3" s="180"/>
    </row>
    <row r="4" spans="1:15" s="41" customFormat="1" ht="31.5" thickTop="1" thickBot="1" x14ac:dyDescent="0.3">
      <c r="A4" s="55" t="s">
        <v>3</v>
      </c>
      <c r="B4" s="56" t="s">
        <v>7</v>
      </c>
      <c r="C4" s="56" t="s">
        <v>14</v>
      </c>
      <c r="D4" s="57" t="s">
        <v>6</v>
      </c>
      <c r="E4" s="40" t="s">
        <v>476</v>
      </c>
      <c r="F4"/>
      <c r="G4"/>
      <c r="H4"/>
      <c r="I4"/>
      <c r="J4"/>
      <c r="K4"/>
      <c r="L4"/>
      <c r="M4"/>
      <c r="N4"/>
      <c r="O4"/>
    </row>
    <row r="5" spans="1:15" s="46" customFormat="1" ht="30.75" thickTop="1" x14ac:dyDescent="0.25">
      <c r="A5" s="42" t="s">
        <v>367</v>
      </c>
      <c r="B5" s="43" t="s">
        <v>667</v>
      </c>
      <c r="C5" s="43" t="s">
        <v>633</v>
      </c>
      <c r="D5" s="44">
        <v>43437</v>
      </c>
      <c r="E5" s="45">
        <v>14.399999999999999</v>
      </c>
      <c r="F5"/>
      <c r="G5"/>
      <c r="H5"/>
      <c r="I5"/>
      <c r="J5"/>
      <c r="K5"/>
      <c r="L5"/>
      <c r="M5"/>
      <c r="N5"/>
      <c r="O5"/>
    </row>
    <row r="6" spans="1:15" s="46" customFormat="1" x14ac:dyDescent="0.25">
      <c r="A6" s="42" t="s">
        <v>440</v>
      </c>
      <c r="B6" s="43" t="s">
        <v>664</v>
      </c>
      <c r="C6" s="43" t="s">
        <v>633</v>
      </c>
      <c r="D6" s="44">
        <v>43437</v>
      </c>
      <c r="E6" s="47">
        <v>411.00000000000006</v>
      </c>
      <c r="F6"/>
      <c r="G6"/>
      <c r="H6"/>
      <c r="I6"/>
      <c r="J6"/>
      <c r="K6"/>
      <c r="L6"/>
      <c r="M6"/>
      <c r="N6"/>
      <c r="O6"/>
    </row>
    <row r="7" spans="1:15" s="46" customFormat="1" ht="30" x14ac:dyDescent="0.25">
      <c r="A7" s="42" t="s">
        <v>444</v>
      </c>
      <c r="B7" s="43" t="s">
        <v>668</v>
      </c>
      <c r="C7" s="43" t="s">
        <v>669</v>
      </c>
      <c r="D7" s="44">
        <v>43437</v>
      </c>
      <c r="E7" s="47">
        <v>62</v>
      </c>
      <c r="F7"/>
      <c r="G7"/>
      <c r="H7"/>
      <c r="I7"/>
      <c r="J7"/>
      <c r="K7"/>
      <c r="L7"/>
      <c r="M7"/>
      <c r="N7"/>
      <c r="O7"/>
    </row>
    <row r="8" spans="1:15" s="48" customFormat="1" ht="30" x14ac:dyDescent="0.25">
      <c r="A8" s="42" t="s">
        <v>446</v>
      </c>
      <c r="B8" s="43" t="s">
        <v>667</v>
      </c>
      <c r="C8" s="43" t="s">
        <v>633</v>
      </c>
      <c r="D8" s="44">
        <v>43437</v>
      </c>
      <c r="E8" s="47">
        <v>830</v>
      </c>
      <c r="F8"/>
      <c r="G8"/>
      <c r="H8"/>
      <c r="I8"/>
      <c r="J8"/>
      <c r="K8"/>
      <c r="L8"/>
      <c r="M8"/>
      <c r="N8"/>
      <c r="O8"/>
    </row>
    <row r="9" spans="1:15" s="48" customFormat="1" ht="30" x14ac:dyDescent="0.25">
      <c r="A9" s="42" t="s">
        <v>457</v>
      </c>
      <c r="B9" s="43" t="s">
        <v>667</v>
      </c>
      <c r="C9" s="43" t="s">
        <v>633</v>
      </c>
      <c r="D9" s="44">
        <v>43437</v>
      </c>
      <c r="E9" s="47">
        <v>1130</v>
      </c>
      <c r="F9"/>
      <c r="G9"/>
      <c r="H9"/>
      <c r="I9"/>
      <c r="J9"/>
      <c r="K9"/>
      <c r="L9"/>
      <c r="M9"/>
      <c r="N9"/>
      <c r="O9"/>
    </row>
    <row r="10" spans="1:15" s="49" customFormat="1" ht="30" x14ac:dyDescent="0.25">
      <c r="A10" s="42" t="s">
        <v>366</v>
      </c>
      <c r="B10" s="43" t="s">
        <v>665</v>
      </c>
      <c r="C10" s="43" t="s">
        <v>633</v>
      </c>
      <c r="D10" s="44">
        <v>43437</v>
      </c>
      <c r="E10" s="47">
        <v>162</v>
      </c>
      <c r="F10"/>
      <c r="G10"/>
      <c r="H10"/>
      <c r="I10"/>
      <c r="J10"/>
      <c r="K10"/>
      <c r="L10"/>
      <c r="M10"/>
      <c r="N10"/>
      <c r="O10"/>
    </row>
    <row r="11" spans="1:15" ht="30" x14ac:dyDescent="0.25">
      <c r="A11" s="42" t="s">
        <v>375</v>
      </c>
      <c r="B11" s="43" t="s">
        <v>667</v>
      </c>
      <c r="C11" s="43" t="s">
        <v>633</v>
      </c>
      <c r="D11" s="44">
        <v>43437</v>
      </c>
      <c r="E11" s="47">
        <v>168.00000000000003</v>
      </c>
    </row>
    <row r="12" spans="1:15" ht="30" x14ac:dyDescent="0.25">
      <c r="A12" s="42" t="s">
        <v>381</v>
      </c>
      <c r="B12" s="43" t="s">
        <v>663</v>
      </c>
      <c r="C12" s="43" t="s">
        <v>633</v>
      </c>
      <c r="D12" s="44">
        <v>43437</v>
      </c>
      <c r="E12" s="47">
        <v>4416</v>
      </c>
    </row>
    <row r="13" spans="1:15" ht="30" x14ac:dyDescent="0.25">
      <c r="A13" s="42" t="s">
        <v>434</v>
      </c>
      <c r="B13" s="43" t="s">
        <v>665</v>
      </c>
      <c r="C13" s="43" t="s">
        <v>633</v>
      </c>
      <c r="D13" s="44">
        <v>43437</v>
      </c>
      <c r="E13" s="47">
        <v>86</v>
      </c>
    </row>
    <row r="14" spans="1:15" ht="30" x14ac:dyDescent="0.25">
      <c r="A14" s="42" t="s">
        <v>574</v>
      </c>
      <c r="B14" s="43" t="s">
        <v>670</v>
      </c>
      <c r="C14" s="43" t="s">
        <v>633</v>
      </c>
      <c r="D14" s="44">
        <v>43437</v>
      </c>
      <c r="E14" s="47">
        <v>85.8</v>
      </c>
    </row>
    <row r="15" spans="1:15" ht="30" x14ac:dyDescent="0.25">
      <c r="A15" s="42" t="s">
        <v>584</v>
      </c>
      <c r="B15" s="43" t="s">
        <v>667</v>
      </c>
      <c r="C15" s="43" t="s">
        <v>633</v>
      </c>
      <c r="D15" s="44">
        <v>43437</v>
      </c>
      <c r="E15" s="47">
        <v>44.800000000000004</v>
      </c>
    </row>
    <row r="16" spans="1:15" x14ac:dyDescent="0.25">
      <c r="A16" s="42" t="s">
        <v>449</v>
      </c>
      <c r="B16" s="43" t="s">
        <v>670</v>
      </c>
      <c r="C16" s="43" t="s">
        <v>633</v>
      </c>
      <c r="D16" s="44">
        <v>43437</v>
      </c>
      <c r="E16" s="47">
        <v>243</v>
      </c>
    </row>
    <row r="17" spans="1:5" ht="30" x14ac:dyDescent="0.25">
      <c r="A17" s="42" t="s">
        <v>450</v>
      </c>
      <c r="B17" s="43" t="s">
        <v>668</v>
      </c>
      <c r="C17" s="43" t="s">
        <v>669</v>
      </c>
      <c r="D17" s="44">
        <v>43437</v>
      </c>
      <c r="E17" s="47">
        <v>596</v>
      </c>
    </row>
    <row r="18" spans="1:5" x14ac:dyDescent="0.25">
      <c r="A18" s="42" t="s">
        <v>458</v>
      </c>
      <c r="B18" s="43" t="s">
        <v>667</v>
      </c>
      <c r="C18" s="43" t="s">
        <v>633</v>
      </c>
      <c r="D18" s="44">
        <v>43437</v>
      </c>
      <c r="E18" s="47">
        <v>490</v>
      </c>
    </row>
    <row r="19" spans="1:5" ht="30" x14ac:dyDescent="0.25">
      <c r="A19" s="42" t="s">
        <v>370</v>
      </c>
      <c r="B19" s="43" t="s">
        <v>667</v>
      </c>
      <c r="C19" s="43" t="s">
        <v>633</v>
      </c>
      <c r="D19" s="44">
        <v>43437</v>
      </c>
      <c r="E19" s="47">
        <v>8.65</v>
      </c>
    </row>
    <row r="20" spans="1:5" ht="30" x14ac:dyDescent="0.25">
      <c r="A20" s="42" t="s">
        <v>386</v>
      </c>
      <c r="B20" s="43" t="s">
        <v>671</v>
      </c>
      <c r="C20" s="43" t="s">
        <v>633</v>
      </c>
      <c r="D20" s="44">
        <v>43437</v>
      </c>
      <c r="E20" s="47">
        <v>8128</v>
      </c>
    </row>
    <row r="21" spans="1:5" ht="30" x14ac:dyDescent="0.25">
      <c r="A21" s="42" t="s">
        <v>537</v>
      </c>
      <c r="B21" s="43" t="s">
        <v>665</v>
      </c>
      <c r="C21" s="43" t="s">
        <v>633</v>
      </c>
      <c r="D21" s="44">
        <v>43437</v>
      </c>
      <c r="E21" s="47">
        <v>145.5</v>
      </c>
    </row>
    <row r="22" spans="1:5" ht="30" x14ac:dyDescent="0.25">
      <c r="A22" s="42" t="s">
        <v>413</v>
      </c>
      <c r="B22" s="43" t="s">
        <v>667</v>
      </c>
      <c r="C22" s="43" t="s">
        <v>633</v>
      </c>
      <c r="D22" s="44">
        <v>43437</v>
      </c>
      <c r="E22" s="47">
        <v>387.2</v>
      </c>
    </row>
    <row r="23" spans="1:5" x14ac:dyDescent="0.25">
      <c r="A23" s="42" t="s">
        <v>563</v>
      </c>
      <c r="B23" s="43" t="s">
        <v>671</v>
      </c>
      <c r="C23" s="43" t="s">
        <v>633</v>
      </c>
      <c r="D23" s="44">
        <v>43437</v>
      </c>
      <c r="E23" s="47">
        <v>18.400000000000002</v>
      </c>
    </row>
    <row r="24" spans="1:5" ht="45" x14ac:dyDescent="0.25">
      <c r="A24" s="42" t="s">
        <v>597</v>
      </c>
      <c r="B24" s="43" t="s">
        <v>665</v>
      </c>
      <c r="C24" s="43" t="s">
        <v>633</v>
      </c>
      <c r="D24" s="44">
        <v>43437</v>
      </c>
      <c r="E24" s="47">
        <v>3080</v>
      </c>
    </row>
    <row r="25" spans="1:5" x14ac:dyDescent="0.25">
      <c r="A25" s="42" t="s">
        <v>492</v>
      </c>
      <c r="B25" s="43" t="s">
        <v>667</v>
      </c>
      <c r="C25" s="43" t="s">
        <v>633</v>
      </c>
      <c r="D25" s="44">
        <v>43437</v>
      </c>
      <c r="E25" s="47">
        <v>94</v>
      </c>
    </row>
    <row r="26" spans="1:5" ht="30" x14ac:dyDescent="0.25">
      <c r="A26" s="42" t="s">
        <v>504</v>
      </c>
      <c r="B26" s="43" t="s">
        <v>663</v>
      </c>
      <c r="C26" s="43" t="s">
        <v>633</v>
      </c>
      <c r="D26" s="44">
        <v>43437</v>
      </c>
      <c r="E26" s="47">
        <v>652.80000000000007</v>
      </c>
    </row>
    <row r="27" spans="1:5" ht="30" x14ac:dyDescent="0.25">
      <c r="A27" s="42" t="s">
        <v>513</v>
      </c>
      <c r="B27" s="43" t="s">
        <v>673</v>
      </c>
      <c r="C27" s="43" t="s">
        <v>633</v>
      </c>
      <c r="D27" s="44">
        <v>43437</v>
      </c>
      <c r="E27" s="47">
        <v>9930</v>
      </c>
    </row>
    <row r="28" spans="1:5" ht="30" x14ac:dyDescent="0.25">
      <c r="A28" s="42" t="s">
        <v>520</v>
      </c>
      <c r="B28" s="43" t="s">
        <v>667</v>
      </c>
      <c r="C28" s="43" t="s">
        <v>633</v>
      </c>
      <c r="D28" s="44">
        <v>43437</v>
      </c>
      <c r="E28" s="47">
        <v>208</v>
      </c>
    </row>
    <row r="29" spans="1:5" ht="30" x14ac:dyDescent="0.25">
      <c r="A29" s="42" t="s">
        <v>528</v>
      </c>
      <c r="B29" s="43" t="s">
        <v>667</v>
      </c>
      <c r="C29" s="43" t="s">
        <v>633</v>
      </c>
      <c r="D29" s="44">
        <v>43437</v>
      </c>
      <c r="E29" s="47">
        <v>46</v>
      </c>
    </row>
    <row r="30" spans="1:5" ht="30" x14ac:dyDescent="0.25">
      <c r="A30" s="42" t="s">
        <v>538</v>
      </c>
      <c r="B30" s="43" t="s">
        <v>665</v>
      </c>
      <c r="C30" s="43" t="s">
        <v>633</v>
      </c>
      <c r="D30" s="44">
        <v>43437</v>
      </c>
      <c r="E30" s="47">
        <v>395.79999999999995</v>
      </c>
    </row>
    <row r="31" spans="1:5" ht="30" x14ac:dyDescent="0.25">
      <c r="A31" s="42" t="s">
        <v>541</v>
      </c>
      <c r="B31" s="43" t="s">
        <v>668</v>
      </c>
      <c r="C31" s="43" t="s">
        <v>669</v>
      </c>
      <c r="D31" s="44">
        <v>43437</v>
      </c>
      <c r="E31" s="47">
        <v>106.4</v>
      </c>
    </row>
    <row r="32" spans="1:5" ht="30" x14ac:dyDescent="0.25">
      <c r="A32" s="42" t="s">
        <v>406</v>
      </c>
      <c r="B32" s="43" t="s">
        <v>673</v>
      </c>
      <c r="C32" s="43" t="s">
        <v>633</v>
      </c>
      <c r="D32" s="44">
        <v>43437</v>
      </c>
      <c r="E32" s="47">
        <v>240</v>
      </c>
    </row>
    <row r="33" spans="1:5" x14ac:dyDescent="0.25">
      <c r="A33" s="42" t="s">
        <v>410</v>
      </c>
      <c r="B33" s="43" t="s">
        <v>673</v>
      </c>
      <c r="C33" s="43" t="s">
        <v>633</v>
      </c>
      <c r="D33" s="44">
        <v>43437</v>
      </c>
      <c r="E33" s="47">
        <v>540</v>
      </c>
    </row>
    <row r="34" spans="1:5" ht="30" x14ac:dyDescent="0.25">
      <c r="A34" s="42" t="s">
        <v>416</v>
      </c>
      <c r="B34" s="43" t="s">
        <v>668</v>
      </c>
      <c r="C34" s="43" t="s">
        <v>669</v>
      </c>
      <c r="D34" s="44">
        <v>43437</v>
      </c>
      <c r="E34" s="47">
        <v>194</v>
      </c>
    </row>
    <row r="35" spans="1:5" ht="60" x14ac:dyDescent="0.25">
      <c r="A35" s="42" t="s">
        <v>461</v>
      </c>
      <c r="B35" s="43" t="s">
        <v>662</v>
      </c>
      <c r="C35" s="43" t="s">
        <v>633</v>
      </c>
      <c r="D35" s="44">
        <v>43437</v>
      </c>
      <c r="E35" s="47">
        <v>90.24</v>
      </c>
    </row>
    <row r="36" spans="1:5" ht="60" x14ac:dyDescent="0.25">
      <c r="A36" s="42" t="s">
        <v>558</v>
      </c>
      <c r="B36" s="43" t="s">
        <v>662</v>
      </c>
      <c r="C36" s="43" t="s">
        <v>633</v>
      </c>
      <c r="D36" s="44">
        <v>43437</v>
      </c>
      <c r="E36" s="47">
        <v>90.24</v>
      </c>
    </row>
    <row r="37" spans="1:5" ht="30" x14ac:dyDescent="0.25">
      <c r="A37" s="42" t="s">
        <v>417</v>
      </c>
      <c r="B37" s="43" t="s">
        <v>667</v>
      </c>
      <c r="C37" s="43" t="s">
        <v>633</v>
      </c>
      <c r="D37" s="44">
        <v>43437</v>
      </c>
      <c r="E37" s="47">
        <v>152</v>
      </c>
    </row>
    <row r="38" spans="1:5" ht="30" x14ac:dyDescent="0.25">
      <c r="A38" s="42" t="s">
        <v>420</v>
      </c>
      <c r="B38" s="43" t="s">
        <v>668</v>
      </c>
      <c r="C38" s="43" t="s">
        <v>669</v>
      </c>
      <c r="D38" s="44">
        <v>43437</v>
      </c>
      <c r="E38" s="47">
        <v>92.5</v>
      </c>
    </row>
    <row r="39" spans="1:5" ht="30" x14ac:dyDescent="0.25">
      <c r="A39" s="42" t="s">
        <v>568</v>
      </c>
      <c r="B39" s="43" t="s">
        <v>665</v>
      </c>
      <c r="C39" s="43" t="s">
        <v>633</v>
      </c>
      <c r="D39" s="44">
        <v>43437</v>
      </c>
      <c r="E39" s="47">
        <v>2481.6</v>
      </c>
    </row>
    <row r="40" spans="1:5" ht="30" x14ac:dyDescent="0.25">
      <c r="A40" s="42" t="s">
        <v>433</v>
      </c>
      <c r="B40" s="43" t="s">
        <v>668</v>
      </c>
      <c r="C40" s="43" t="s">
        <v>669</v>
      </c>
      <c r="D40" s="44">
        <v>43437</v>
      </c>
      <c r="E40" s="47">
        <v>504</v>
      </c>
    </row>
    <row r="41" spans="1:5" ht="45" x14ac:dyDescent="0.25">
      <c r="A41" s="42" t="s">
        <v>462</v>
      </c>
      <c r="B41" s="43" t="s">
        <v>670</v>
      </c>
      <c r="C41" s="43" t="s">
        <v>633</v>
      </c>
      <c r="D41" s="44">
        <v>43437</v>
      </c>
      <c r="E41" s="47">
        <v>219.3</v>
      </c>
    </row>
    <row r="42" spans="1:5" ht="30" x14ac:dyDescent="0.25">
      <c r="A42" s="42" t="s">
        <v>438</v>
      </c>
      <c r="B42" s="43" t="s">
        <v>667</v>
      </c>
      <c r="C42" s="43" t="s">
        <v>633</v>
      </c>
      <c r="D42" s="44">
        <v>43437</v>
      </c>
      <c r="E42" s="47">
        <v>49.199999999999996</v>
      </c>
    </row>
    <row r="43" spans="1:5" ht="30" x14ac:dyDescent="0.25">
      <c r="A43" s="42" t="s">
        <v>439</v>
      </c>
      <c r="B43" s="43" t="s">
        <v>667</v>
      </c>
      <c r="C43" s="43" t="s">
        <v>633</v>
      </c>
      <c r="D43" s="44">
        <v>43437</v>
      </c>
      <c r="E43" s="47">
        <v>670</v>
      </c>
    </row>
    <row r="44" spans="1:5" ht="30" x14ac:dyDescent="0.25">
      <c r="A44" s="42" t="s">
        <v>441</v>
      </c>
      <c r="B44" s="43" t="s">
        <v>664</v>
      </c>
      <c r="C44" s="43" t="s">
        <v>633</v>
      </c>
      <c r="D44" s="44">
        <v>43437</v>
      </c>
      <c r="E44" s="47">
        <v>1310</v>
      </c>
    </row>
    <row r="45" spans="1:5" ht="30" x14ac:dyDescent="0.25">
      <c r="A45" s="42" t="s">
        <v>593</v>
      </c>
      <c r="B45" s="43" t="s">
        <v>665</v>
      </c>
      <c r="C45" s="43" t="s">
        <v>633</v>
      </c>
      <c r="D45" s="44">
        <v>43437</v>
      </c>
      <c r="E45" s="47">
        <v>2640</v>
      </c>
    </row>
    <row r="46" spans="1:5" ht="30" x14ac:dyDescent="0.25">
      <c r="A46" s="42" t="s">
        <v>452</v>
      </c>
      <c r="B46" s="43" t="s">
        <v>673</v>
      </c>
      <c r="C46" s="43" t="s">
        <v>633</v>
      </c>
      <c r="D46" s="44">
        <v>43437</v>
      </c>
      <c r="E46" s="47">
        <v>240</v>
      </c>
    </row>
    <row r="47" spans="1:5" ht="30.75" thickBot="1" x14ac:dyDescent="0.3">
      <c r="A47" s="42" t="s">
        <v>455</v>
      </c>
      <c r="B47" s="43" t="s">
        <v>665</v>
      </c>
      <c r="C47" s="43" t="s">
        <v>633</v>
      </c>
      <c r="D47" s="44">
        <v>43437</v>
      </c>
      <c r="E47" s="47">
        <v>470</v>
      </c>
    </row>
    <row r="48" spans="1:5" ht="16.5" thickTop="1" thickBot="1" x14ac:dyDescent="0.3">
      <c r="A48" s="50" t="s">
        <v>477</v>
      </c>
      <c r="B48" s="51"/>
      <c r="C48" s="51"/>
      <c r="D48" s="52"/>
      <c r="E48" s="53">
        <v>41922.829999999994</v>
      </c>
    </row>
    <row r="49" spans="2:5" ht="15.75" thickTop="1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ht="15.75" thickBot="1" x14ac:dyDescent="0.3">
      <c r="B80"/>
      <c r="C80"/>
      <c r="D80"/>
      <c r="E80"/>
    </row>
    <row r="81" spans="2:5" ht="16.5" thickTop="1" thickBot="1" x14ac:dyDescent="0.3">
      <c r="B81"/>
      <c r="C81"/>
      <c r="D81"/>
      <c r="E81"/>
    </row>
    <row r="82" spans="2:5" ht="15.75" thickTop="1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jV9bcdpxnRX/C1Z60gMO70Yp5u2hJNKpONUsfKcYeTU8s5Q7KR1u9ae7Mq5S/neheKaIub8VVydFUOUigsXJ9w==" saltValue="zDnumYun1Db1g3EUg3GEhA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controle saldo</vt:lpstr>
      <vt:lpstr>c.c</vt:lpstr>
      <vt:lpstr>relatório 2017</vt:lpstr>
      <vt:lpstr>MENU</vt:lpstr>
      <vt:lpstr>100.070</vt:lpstr>
      <vt:lpstr>280.010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rafalopes</dc:creator>
  <cp:lastModifiedBy>carlosveiga</cp:lastModifiedBy>
  <dcterms:created xsi:type="dcterms:W3CDTF">2017-09-28T17:40:00Z</dcterms:created>
  <dcterms:modified xsi:type="dcterms:W3CDTF">2019-06-11T17:41:07Z</dcterms:modified>
</cp:coreProperties>
</file>